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Laporan PembelianBelanja" sheetId="1" r:id="rId4"/>
    <sheet state="visible" name="Laporan Hasil Jualan" sheetId="2" r:id="rId5"/>
    <sheet state="visible" name="Laporan RugiLaba" sheetId="3" r:id="rId6"/>
    <sheet state="visible" name="Laporan Pembagian Keuntungan" sheetId="4" r:id="rId7"/>
  </sheets>
  <definedNames/>
  <calcPr/>
</workbook>
</file>

<file path=xl/sharedStrings.xml><?xml version="1.0" encoding="utf-8"?>
<sst xmlns="http://schemas.openxmlformats.org/spreadsheetml/2006/main" count="534" uniqueCount="268">
  <si>
    <t>Pengeluaran Wara Wiri - Kelompok 3</t>
  </si>
  <si>
    <t>Claire/5, Evelyn/7, Michelle/9, Giselle/23, Patrice/25, Quinn/26</t>
  </si>
  <si>
    <t>Wara Wiri - Kelompok 3</t>
  </si>
  <si>
    <t>Claire</t>
  </si>
  <si>
    <t>Claire:</t>
  </si>
  <si>
    <t>No</t>
  </si>
  <si>
    <t>Barang</t>
  </si>
  <si>
    <t>Keterangan Produk / Kegunaan</t>
  </si>
  <si>
    <t>QTY</t>
  </si>
  <si>
    <t>Harga Satuan</t>
  </si>
  <si>
    <t>Harga Total + Ongkir</t>
  </si>
  <si>
    <t>Bukti</t>
  </si>
  <si>
    <t>Evelyn:</t>
  </si>
  <si>
    <t>Balon Tiup</t>
  </si>
  <si>
    <t>Blow Up</t>
  </si>
  <si>
    <t>Michelle:</t>
  </si>
  <si>
    <t>Benang Rajut</t>
  </si>
  <si>
    <t>Bunny Buddy</t>
  </si>
  <si>
    <t>Giselle:</t>
  </si>
  <si>
    <t>Clay</t>
  </si>
  <si>
    <t>MagNyusss</t>
  </si>
  <si>
    <t>-</t>
  </si>
  <si>
    <t>Patrice:</t>
  </si>
  <si>
    <t>Total Pengeluaran:</t>
  </si>
  <si>
    <t>Rp397.800</t>
  </si>
  <si>
    <t>Giselle</t>
  </si>
  <si>
    <t xml:space="preserve">Daging Giling </t>
  </si>
  <si>
    <t>Bola-Bole Bule</t>
  </si>
  <si>
    <t>Kentang</t>
  </si>
  <si>
    <t>2 kg</t>
  </si>
  <si>
    <t>Jamur Champignon</t>
  </si>
  <si>
    <t>250 gram</t>
  </si>
  <si>
    <t>Risoles</t>
  </si>
  <si>
    <t>Wiri's Risoles</t>
  </si>
  <si>
    <t>135 pcs</t>
  </si>
  <si>
    <t>Pop ice</t>
  </si>
  <si>
    <t>Happy Potion</t>
  </si>
  <si>
    <t>30 pcs</t>
  </si>
  <si>
    <t>Susu UHT full cream</t>
  </si>
  <si>
    <t>950 ml</t>
  </si>
  <si>
    <t>Bricks</t>
  </si>
  <si>
    <t>Spend n' Play</t>
  </si>
  <si>
    <t>10pcs</t>
  </si>
  <si>
    <t>Quinn</t>
  </si>
  <si>
    <t>Kain Batik</t>
  </si>
  <si>
    <t>Gantungan Kunci dan Benang Jahit</t>
  </si>
  <si>
    <t>1,1</t>
  </si>
  <si>
    <t>Rp17,000 + Rp3,000</t>
  </si>
  <si>
    <t>Corndog (batch 1)</t>
  </si>
  <si>
    <t>Wiri's Corn Dog</t>
  </si>
  <si>
    <t>Mata Boneka</t>
  </si>
  <si>
    <t>Mini Gardening Kit</t>
  </si>
  <si>
    <t>Flower Power</t>
  </si>
  <si>
    <t>Corndog (batch 2)</t>
  </si>
  <si>
    <t>Michelle</t>
  </si>
  <si>
    <t>Gelang Tali</t>
  </si>
  <si>
    <t>Wiri's Tail Braid</t>
  </si>
  <si>
    <t>Rp1400 - Rp1450</t>
  </si>
  <si>
    <t>Plastik Ziplock (isi 100)</t>
  </si>
  <si>
    <t>Packaging Gelang</t>
  </si>
  <si>
    <t>Paper Bag</t>
  </si>
  <si>
    <t>Pre Order</t>
  </si>
  <si>
    <t>Rp375-Rp899</t>
  </si>
  <si>
    <t>Gelang Kerang</t>
  </si>
  <si>
    <t>Beaded Bliss</t>
  </si>
  <si>
    <t>Rp4.999 - Rp5.500</t>
  </si>
  <si>
    <t>Stiker Label</t>
  </si>
  <si>
    <t>Packaging</t>
  </si>
  <si>
    <t>Minyak Kelapa</t>
  </si>
  <si>
    <t>Experiment Produk IL IPA</t>
  </si>
  <si>
    <t>Standing Pouch</t>
  </si>
  <si>
    <t>Cup Plastik (isi 25)</t>
  </si>
  <si>
    <t>Dino Attack</t>
  </si>
  <si>
    <t>Sedotan</t>
  </si>
  <si>
    <t>Tube Lip Balm</t>
  </si>
  <si>
    <t>Produk IL IPA</t>
  </si>
  <si>
    <t>Evelyn</t>
  </si>
  <si>
    <t>Magnet</t>
  </si>
  <si>
    <t>MagNyuss (Produk PPKN)</t>
  </si>
  <si>
    <t>Shea Butter</t>
  </si>
  <si>
    <t>Bahan-bahan Natural Lip Balm (Produk IL IPA)</t>
  </si>
  <si>
    <t>Beeswax</t>
  </si>
  <si>
    <t>Almond Oil</t>
  </si>
  <si>
    <t>Fragrance Oil</t>
  </si>
  <si>
    <t>Vitamin E Oil</t>
  </si>
  <si>
    <t>Packaging Meatball, Risol &amp; Corndog</t>
  </si>
  <si>
    <t>Rp490, Rp407</t>
  </si>
  <si>
    <t>Packaging Magnet</t>
  </si>
  <si>
    <t>Cat Tembok</t>
  </si>
  <si>
    <t>Dekor</t>
  </si>
  <si>
    <t>Patrice</t>
  </si>
  <si>
    <t>Milo gram</t>
  </si>
  <si>
    <t>960gr</t>
  </si>
  <si>
    <t>Milo sachet</t>
  </si>
  <si>
    <t>12 sachet</t>
  </si>
  <si>
    <t>Flower Gardening</t>
  </si>
  <si>
    <t xml:space="preserve"> Flower Power</t>
  </si>
  <si>
    <t>15 pcs</t>
  </si>
  <si>
    <t>2 botol</t>
  </si>
  <si>
    <t>Gelas Extra</t>
  </si>
  <si>
    <t>Produk Dino Attack</t>
  </si>
  <si>
    <t>25 pcs</t>
  </si>
  <si>
    <t>IV: Rekap Pengeluaran</t>
  </si>
  <si>
    <t>Quinn:</t>
  </si>
  <si>
    <t>Total:</t>
  </si>
  <si>
    <t>Laporan Hasil Jualan Keseluruhan Wara Wiri - Kelompok 3</t>
  </si>
  <si>
    <t>Total Uang yang Diperoleh Wara Wiri - Kelompok 3</t>
  </si>
  <si>
    <t>Tanggal</t>
  </si>
  <si>
    <t>Nama Barang</t>
  </si>
  <si>
    <t>Jumlah Terjual</t>
  </si>
  <si>
    <t>Harga Jual</t>
  </si>
  <si>
    <t>Total terjual</t>
  </si>
  <si>
    <t>Total Pendapatan Per Barang</t>
  </si>
  <si>
    <t>Keterangan (Online/Offline)</t>
  </si>
  <si>
    <t>Pre-Order</t>
  </si>
  <si>
    <t>On the Spot</t>
  </si>
  <si>
    <t>16 Januari 2025</t>
  </si>
  <si>
    <t>Offline</t>
  </si>
  <si>
    <t>Transfer (CIMB)</t>
  </si>
  <si>
    <t>Transfer (BCA + CIMB)</t>
  </si>
  <si>
    <t>4 - 10 Januari 2025</t>
  </si>
  <si>
    <t>Online</t>
  </si>
  <si>
    <t>Cash</t>
  </si>
  <si>
    <t>Wiri's Corndog</t>
  </si>
  <si>
    <t>Total Online:</t>
  </si>
  <si>
    <t>Total Offline:</t>
  </si>
  <si>
    <t>Total Penghasilan</t>
  </si>
  <si>
    <t>Bola-Bola Bule</t>
  </si>
  <si>
    <t>1 orang melakukan transfer lebih Rp10,000</t>
  </si>
  <si>
    <t>Beberapa orang tidak ingin menerima kembalian Rp1,000</t>
  </si>
  <si>
    <t>Natural Lip Balm</t>
  </si>
  <si>
    <t>Total Penghasilan:</t>
  </si>
  <si>
    <t>Laporan Hasil Jualan PRE-ORDER Wara Wiri - Kelompok 3</t>
  </si>
  <si>
    <t>Nama</t>
  </si>
  <si>
    <t>Tanggal Pembelian</t>
  </si>
  <si>
    <t>No. Telp</t>
  </si>
  <si>
    <t>Internal/External</t>
  </si>
  <si>
    <t>Cash/Transfer</t>
  </si>
  <si>
    <t>Produk</t>
  </si>
  <si>
    <t>Bukti Transfer</t>
  </si>
  <si>
    <t>Robby</t>
  </si>
  <si>
    <t>External</t>
  </si>
  <si>
    <t>Transfer</t>
  </si>
  <si>
    <t>Wiri Risoles: 1</t>
  </si>
  <si>
    <t>Wiri Corndog: 1</t>
  </si>
  <si>
    <t>Bola-Bola Bule: 1</t>
  </si>
  <si>
    <t>Dino Attack: 2</t>
  </si>
  <si>
    <t>Angela</t>
  </si>
  <si>
    <t>Internal:
93/2</t>
  </si>
  <si>
    <t>Wiri's Tail Braid: 2</t>
  </si>
  <si>
    <t>Niki</t>
  </si>
  <si>
    <t>Internal: 95/1</t>
  </si>
  <si>
    <t>Kimaya</t>
  </si>
  <si>
    <t>81282185567</t>
  </si>
  <si>
    <t>Internal:95/27</t>
  </si>
  <si>
    <t>Wiri's Risoles: 1</t>
  </si>
  <si>
    <t>Wiri's Tail Braid: 1</t>
  </si>
  <si>
    <t>Mulan</t>
  </si>
  <si>
    <t>82299008367</t>
  </si>
  <si>
    <t>Internal: 93/4</t>
  </si>
  <si>
    <t>Blow Up: 1</t>
  </si>
  <si>
    <t>Christalyn</t>
  </si>
  <si>
    <t>82211961588</t>
  </si>
  <si>
    <t>Internal: 91/26</t>
  </si>
  <si>
    <t>Dino Attack: 1</t>
  </si>
  <si>
    <t>Rebecca</t>
  </si>
  <si>
    <t>895401663800</t>
  </si>
  <si>
    <t>Internal: 91/30</t>
  </si>
  <si>
    <t>Clarice</t>
  </si>
  <si>
    <t>81808999888</t>
  </si>
  <si>
    <t>Internal: 93/6</t>
  </si>
  <si>
    <t>Flower Power: 1</t>
  </si>
  <si>
    <t>Raffaelia Claire</t>
  </si>
  <si>
    <t>81717200220</t>
  </si>
  <si>
    <t>Internal: 71/32</t>
  </si>
  <si>
    <t>Nathania</t>
  </si>
  <si>
    <t>81296750668</t>
  </si>
  <si>
    <t>Internal: 93/24</t>
  </si>
  <si>
    <t>Olivia</t>
  </si>
  <si>
    <t>81293381229</t>
  </si>
  <si>
    <t>Internal: 93/27</t>
  </si>
  <si>
    <t>Lucia</t>
  </si>
  <si>
    <t>Yeni Sugianto</t>
  </si>
  <si>
    <t>087889498714</t>
  </si>
  <si>
    <t>Wiri's Risol: 5</t>
  </si>
  <si>
    <t>Wiri's Corn Dog: 5</t>
  </si>
  <si>
    <t>Jovan Wellington Poei</t>
  </si>
  <si>
    <t>081230001318</t>
  </si>
  <si>
    <t>Blow Up: 2</t>
  </si>
  <si>
    <t>Flower Power: 2</t>
  </si>
  <si>
    <t>Christine Wijaya</t>
  </si>
  <si>
    <t>0817229457</t>
  </si>
  <si>
    <t>Wiri's Risoles: 5</t>
  </si>
  <si>
    <t>Melva Kurnia</t>
  </si>
  <si>
    <t>08176506969</t>
  </si>
  <si>
    <t>Blow Up: 3</t>
  </si>
  <si>
    <t>Wiri's Tail Braid: 4</t>
  </si>
  <si>
    <t>Fenny</t>
  </si>
  <si>
    <t>0811108399</t>
  </si>
  <si>
    <t>Wiri's Risoles: 20</t>
  </si>
  <si>
    <t>Wilianawati</t>
  </si>
  <si>
    <t>08118332378</t>
  </si>
  <si>
    <t>Wiri's Corn Dog: 10</t>
  </si>
  <si>
    <t>Felice</t>
  </si>
  <si>
    <t>085778686260</t>
  </si>
  <si>
    <t>Mirawaty</t>
  </si>
  <si>
    <t>085883774918</t>
  </si>
  <si>
    <t>Wiri's Corn Dog: 2</t>
  </si>
  <si>
    <t>Beaded Bliss: 2</t>
  </si>
  <si>
    <t>Alexandra Kimberly Jusak</t>
  </si>
  <si>
    <t>081586769271</t>
  </si>
  <si>
    <t>Wiri's Corn Dog: 4</t>
  </si>
  <si>
    <t>Saskia N Mensana</t>
  </si>
  <si>
    <t>085973195455</t>
  </si>
  <si>
    <t>Internal: 94/30</t>
  </si>
  <si>
    <t>Edbert Tanzil</t>
  </si>
  <si>
    <t>0818332378</t>
  </si>
  <si>
    <t>Winy</t>
  </si>
  <si>
    <t>08129969522</t>
  </si>
  <si>
    <t>Wiri's Risoles: 10</t>
  </si>
  <si>
    <t>Mama Quinn</t>
  </si>
  <si>
    <t>0811188876</t>
  </si>
  <si>
    <t>Wiri's Risoles: 30</t>
  </si>
  <si>
    <t>Uncle Quinn</t>
  </si>
  <si>
    <t>08111923748</t>
  </si>
  <si>
    <t>Wiri's Risol: 10</t>
  </si>
  <si>
    <t>Kuku Quinn</t>
  </si>
  <si>
    <t>08118235500</t>
  </si>
  <si>
    <t>Wiri's Tail Braid: 10</t>
  </si>
  <si>
    <t>Blow Up: 5</t>
  </si>
  <si>
    <t>Ii Quinn</t>
  </si>
  <si>
    <t>0811115599</t>
  </si>
  <si>
    <t>Blow Up: 4</t>
  </si>
  <si>
    <t>Temen Quinn</t>
  </si>
  <si>
    <t>082136360880</t>
  </si>
  <si>
    <t>Laporan Rugi / Laba Wara Wiri - Kelompok 3</t>
  </si>
  <si>
    <t>Pembagian Gaji Anggota Wara Wiri</t>
  </si>
  <si>
    <t>Besar Gaji tiap Individu - Anggota Wara Wiri</t>
  </si>
  <si>
    <t>Gaji Total: Rp1,000,000</t>
  </si>
  <si>
    <t>Pendapatan</t>
  </si>
  <si>
    <t>Pengeluaran</t>
  </si>
  <si>
    <t>Nama:</t>
  </si>
  <si>
    <t>Total Skor:</t>
  </si>
  <si>
    <t>xRp1,000,000</t>
  </si>
  <si>
    <t>Presentase</t>
  </si>
  <si>
    <t>Nominal</t>
  </si>
  <si>
    <t>Diskusi</t>
  </si>
  <si>
    <t>Hasil Jualan Online</t>
  </si>
  <si>
    <t>Total Belanja</t>
  </si>
  <si>
    <t>Hasil Jualan Offline</t>
  </si>
  <si>
    <t>Gaji</t>
  </si>
  <si>
    <t>Pembuatan Produk</t>
  </si>
  <si>
    <t>Total Pendapatan:</t>
  </si>
  <si>
    <t>Charity</t>
  </si>
  <si>
    <t>Persiapan Pagi</t>
  </si>
  <si>
    <t>Total Laba:</t>
  </si>
  <si>
    <t>Proses Jualan</t>
  </si>
  <si>
    <t>Beres-beres</t>
  </si>
  <si>
    <t>100%</t>
  </si>
  <si>
    <t>Laporan Pembagian Keuntungan Wara Wiri - Kelompok 3</t>
  </si>
  <si>
    <t>Jumlah Keuntungan yang akan Dibagi:</t>
  </si>
  <si>
    <t>Jumlah modal disetor</t>
  </si>
  <si>
    <t>Presentase Modal</t>
  </si>
  <si>
    <t>Jumlah keuntungan yang diterima</t>
  </si>
  <si>
    <t>Modal yang dikembalikan</t>
  </si>
  <si>
    <t>Gaji yang diterima</t>
  </si>
  <si>
    <t>Keuntungan yang diterima</t>
  </si>
  <si>
    <t>Total Uang yang diterima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</si>
</sst>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[$Rp]#,##0"/>
    <numFmt numFmtId="165" formatCode="dd/mm/yy"/>
  </numFmts>
  <fonts count="32">
    <font>
      <sz val="10.0"/>
      <color rgb="FF000000"/>
      <name val="Arial"/>
      <scheme val="minor"/>
    </font>
    <font>
      <b/>
      <sz val="16.0"/>
      <color rgb="FF783F04"/>
      <name val="Englebert"/>
    </font>
    <font/>
    <font>
      <b/>
      <sz val="16.0"/>
      <color theme="1"/>
      <name val="Englebert"/>
    </font>
    <font>
      <b/>
      <sz val="14.0"/>
      <color rgb="FFF1C232"/>
      <name val="Englebert"/>
    </font>
    <font>
      <b/>
      <sz val="14.0"/>
      <color theme="1"/>
      <name val="Englebert"/>
    </font>
    <font>
      <b/>
      <sz val="13.0"/>
      <color rgb="FFF1C232"/>
      <name val="Englebert"/>
    </font>
    <font>
      <sz val="12.0"/>
      <color theme="1"/>
      <name val="Verdana"/>
    </font>
    <font>
      <sz val="11.0"/>
      <color theme="1"/>
      <name val="Times New Roman"/>
    </font>
    <font>
      <b/>
      <sz val="16.0"/>
      <color rgb="FFF1C232"/>
      <name val="Englebert"/>
    </font>
    <font>
      <color theme="1"/>
      <name val="Arial"/>
    </font>
    <font>
      <sz val="12.0"/>
      <color theme="1"/>
      <name val="Arial"/>
    </font>
    <font>
      <color theme="1"/>
      <name val="Arial"/>
      <scheme val="minor"/>
    </font>
    <font>
      <b/>
      <sz val="21.0"/>
      <color rgb="FF783F04"/>
      <name val="Englebert"/>
    </font>
    <font>
      <b/>
      <sz val="18.0"/>
      <color rgb="FFF1C232"/>
      <name val="Englebert"/>
    </font>
    <font>
      <b/>
      <sz val="21.0"/>
      <color rgb="FFF1C232"/>
      <name val="Englebert"/>
    </font>
    <font>
      <b/>
      <sz val="21.0"/>
      <color rgb="FFF1C232"/>
      <name val="Trebuchet MS"/>
    </font>
    <font>
      <b/>
      <sz val="18.0"/>
      <color rgb="FF783F04"/>
      <name val="Englebert"/>
    </font>
    <font>
      <b/>
      <sz val="15.0"/>
      <color rgb="FFF1C232"/>
      <name val="Englebert"/>
    </font>
    <font>
      <b/>
      <sz val="17.0"/>
      <color rgb="FFF1C232"/>
      <name val="Englebert"/>
    </font>
    <font>
      <sz val="12.0"/>
      <color theme="1"/>
      <name val="Trebuchet MS"/>
    </font>
    <font>
      <b/>
      <sz val="15.0"/>
      <color rgb="FFFFD966"/>
      <name val="Englebert"/>
    </font>
    <font>
      <b/>
      <sz val="20.0"/>
      <color rgb="FFFFD966"/>
      <name val="Englebert"/>
    </font>
    <font>
      <b/>
      <sz val="22.0"/>
      <color rgb="FF783F04"/>
      <name val="Englebert"/>
    </font>
    <font>
      <sz val="12.0"/>
      <color rgb="FF202124"/>
      <name val="Trebuchet MS"/>
    </font>
    <font>
      <b/>
      <sz val="18.0"/>
      <color rgb="FFFFD966"/>
      <name val="Englebert"/>
    </font>
    <font>
      <sz val="16.0"/>
      <color theme="1"/>
      <name val="Trebuchet MS"/>
    </font>
    <font>
      <sz val="14.0"/>
      <color theme="1"/>
      <name val="Trebuchet MS"/>
    </font>
    <font>
      <sz val="15.0"/>
      <color theme="1"/>
      <name val="Trebuchet MS"/>
    </font>
    <font>
      <b/>
      <sz val="18.0"/>
      <color theme="1"/>
      <name val="Englebert"/>
    </font>
    <font>
      <sz val="12.0"/>
      <color rgb="FF000000"/>
      <name val="Trebuchet MS"/>
    </font>
    <font>
      <b/>
      <sz val="14.0"/>
      <color rgb="FFFFD966"/>
      <name val="Englebert"/>
    </font>
  </fonts>
  <fills count="6">
    <fill>
      <patternFill patternType="none"/>
    </fill>
    <fill>
      <patternFill patternType="lightGray"/>
    </fill>
    <fill>
      <patternFill patternType="solid">
        <fgColor rgb="FFFFFFFF"/>
        <bgColor rgb="FFFFFFFF"/>
      </patternFill>
    </fill>
    <fill>
      <patternFill patternType="solid">
        <fgColor rgb="FF783F04"/>
        <bgColor rgb="FF783F04"/>
      </patternFill>
    </fill>
    <fill>
      <patternFill patternType="solid">
        <fgColor rgb="FFFFF2CC"/>
        <bgColor rgb="FFFFF2CC"/>
      </patternFill>
    </fill>
    <fill>
      <patternFill patternType="solid">
        <fgColor rgb="FFFFD966"/>
        <bgColor rgb="FFFFD966"/>
      </patternFill>
    </fill>
  </fills>
  <borders count="14">
    <border/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</border>
    <border>
      <top style="thin">
        <color rgb="FF000000"/>
      </top>
    </border>
    <border>
      <right style="thin">
        <color rgb="FF000000"/>
      </right>
      <top style="thin">
        <color rgb="FF000000"/>
      </top>
    </border>
    <border>
      <left style="thin">
        <color rgb="FF000000"/>
      </left>
      <bottom style="thin">
        <color rgb="FF000000"/>
      </bottom>
    </border>
    <border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163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/>
    </xf>
    <xf borderId="2" fillId="0" fontId="2" numFmtId="0" xfId="0" applyBorder="1" applyFont="1"/>
    <xf borderId="3" fillId="0" fontId="2" numFmtId="0" xfId="0" applyBorder="1" applyFont="1"/>
    <xf borderId="0" fillId="0" fontId="3" numFmtId="0" xfId="0" applyAlignment="1" applyFont="1">
      <alignment horizontal="center" readingOrder="0"/>
    </xf>
    <xf borderId="0" fillId="0" fontId="1" numFmtId="0" xfId="0" applyAlignment="1" applyFont="1">
      <alignment horizontal="center" readingOrder="0"/>
    </xf>
    <xf borderId="1" fillId="2" fontId="4" numFmtId="0" xfId="0" applyAlignment="1" applyBorder="1" applyFill="1" applyFont="1">
      <alignment horizontal="center" readingOrder="0"/>
    </xf>
    <xf borderId="0" fillId="0" fontId="5" numFmtId="0" xfId="0" applyAlignment="1" applyFont="1">
      <alignment horizontal="center" readingOrder="0"/>
    </xf>
    <xf borderId="0" fillId="2" fontId="4" numFmtId="0" xfId="0" applyAlignment="1" applyFont="1">
      <alignment horizontal="center" readingOrder="0"/>
    </xf>
    <xf borderId="0" fillId="0" fontId="4" numFmtId="0" xfId="0" applyAlignment="1" applyFont="1">
      <alignment horizontal="center"/>
    </xf>
    <xf borderId="0" fillId="0" fontId="5" numFmtId="0" xfId="0" applyAlignment="1" applyFont="1">
      <alignment horizontal="center"/>
    </xf>
    <xf borderId="1" fillId="3" fontId="4" numFmtId="0" xfId="0" applyAlignment="1" applyBorder="1" applyFill="1" applyFont="1">
      <alignment horizontal="center" readingOrder="0"/>
    </xf>
    <xf borderId="1" fillId="3" fontId="4" numFmtId="0" xfId="0" applyAlignment="1" applyBorder="1" applyFont="1">
      <alignment horizontal="center"/>
    </xf>
    <xf borderId="4" fillId="3" fontId="6" numFmtId="0" xfId="0" applyAlignment="1" applyBorder="1" applyFont="1">
      <alignment horizontal="left" readingOrder="0"/>
    </xf>
    <xf borderId="1" fillId="4" fontId="6" numFmtId="0" xfId="0" applyBorder="1" applyFill="1" applyFont="1"/>
    <xf borderId="4" fillId="3" fontId="4" numFmtId="0" xfId="0" applyAlignment="1" applyBorder="1" applyFont="1">
      <alignment horizontal="center" shrinkToFit="0" vertical="center" wrapText="1"/>
    </xf>
    <xf borderId="4" fillId="3" fontId="4" numFmtId="0" xfId="0" applyAlignment="1" applyBorder="1" applyFont="1">
      <alignment horizontal="center" readingOrder="0" shrinkToFit="0" vertical="center" wrapText="1"/>
    </xf>
    <xf borderId="4" fillId="3" fontId="6" numFmtId="0" xfId="0" applyAlignment="1" applyBorder="1" applyFont="1">
      <alignment horizontal="center" readingOrder="0" shrinkToFit="0" vertical="center" wrapText="1"/>
    </xf>
    <xf borderId="4" fillId="5" fontId="7" numFmtId="0" xfId="0" applyAlignment="1" applyBorder="1" applyFill="1" applyFont="1">
      <alignment horizontal="center" vertical="center"/>
    </xf>
    <xf borderId="4" fillId="4" fontId="7" numFmtId="0" xfId="0" applyAlignment="1" applyBorder="1" applyFont="1">
      <alignment horizontal="center" readingOrder="0" vertical="center"/>
    </xf>
    <xf borderId="4" fillId="4" fontId="7" numFmtId="164" xfId="0" applyAlignment="1" applyBorder="1" applyFont="1" applyNumberFormat="1">
      <alignment horizontal="center" readingOrder="0" vertical="center"/>
    </xf>
    <xf borderId="4" fillId="4" fontId="7" numFmtId="0" xfId="0" applyAlignment="1" applyBorder="1" applyFont="1">
      <alignment horizontal="center" vertical="center"/>
    </xf>
    <xf borderId="0" fillId="0" fontId="8" numFmtId="0" xfId="0" applyAlignment="1" applyFont="1">
      <alignment horizontal="center" vertical="bottom"/>
    </xf>
    <xf borderId="1" fillId="3" fontId="9" numFmtId="0" xfId="0" applyAlignment="1" applyBorder="1" applyFont="1">
      <alignment horizontal="center" readingOrder="0" vertical="bottom"/>
    </xf>
    <xf borderId="4" fillId="3" fontId="9" numFmtId="0" xfId="0" applyAlignment="1" applyBorder="1" applyFont="1">
      <alignment horizontal="center" readingOrder="0" vertical="bottom"/>
    </xf>
    <xf borderId="0" fillId="0" fontId="3" numFmtId="0" xfId="0" applyAlignment="1" applyFont="1">
      <alignment horizontal="center" readingOrder="0" vertical="bottom"/>
    </xf>
    <xf borderId="0" fillId="0" fontId="10" numFmtId="0" xfId="0" applyAlignment="1" applyFont="1">
      <alignment vertical="bottom"/>
    </xf>
    <xf borderId="4" fillId="5" fontId="7" numFmtId="0" xfId="0" applyAlignment="1" applyBorder="1" applyFont="1">
      <alignment horizontal="center" readingOrder="0" vertical="center"/>
    </xf>
    <xf borderId="4" fillId="4" fontId="7" numFmtId="164" xfId="0" applyAlignment="1" applyBorder="1" applyFont="1" applyNumberFormat="1">
      <alignment horizontal="center" readingOrder="0" shrinkToFit="0" vertical="center" wrapText="1"/>
    </xf>
    <xf borderId="4" fillId="5" fontId="7" numFmtId="0" xfId="0" applyAlignment="1" applyBorder="1" applyFont="1">
      <alignment horizontal="center" readingOrder="0" vertical="bottom"/>
    </xf>
    <xf borderId="4" fillId="5" fontId="7" numFmtId="0" xfId="0" applyAlignment="1" applyBorder="1" applyFont="1">
      <alignment horizontal="center" readingOrder="0" shrinkToFit="0" vertical="center" wrapText="1"/>
    </xf>
    <xf borderId="4" fillId="4" fontId="7" numFmtId="0" xfId="0" applyAlignment="1" applyBorder="1" applyFont="1">
      <alignment horizontal="center" readingOrder="0" shrinkToFit="0" vertical="center" wrapText="1"/>
    </xf>
    <xf borderId="4" fillId="4" fontId="7" numFmtId="0" xfId="0" applyAlignment="1" applyBorder="1" applyFont="1">
      <alignment horizontal="center" vertical="bottom"/>
    </xf>
    <xf borderId="1" fillId="3" fontId="9" numFmtId="164" xfId="0" applyAlignment="1" applyBorder="1" applyFont="1" applyNumberFormat="1">
      <alignment horizontal="center" readingOrder="0" vertical="bottom"/>
    </xf>
    <xf borderId="4" fillId="4" fontId="7" numFmtId="0" xfId="0" applyAlignment="1" applyBorder="1" applyFont="1">
      <alignment horizontal="left" readingOrder="0" shrinkToFit="0" vertical="center" wrapText="1"/>
    </xf>
    <xf borderId="4" fillId="4" fontId="7" numFmtId="164" xfId="0" applyAlignment="1" applyBorder="1" applyFont="1" applyNumberFormat="1">
      <alignment horizontal="center" vertical="center"/>
    </xf>
    <xf borderId="5" fillId="4" fontId="7" numFmtId="164" xfId="0" applyAlignment="1" applyBorder="1" applyFont="1" applyNumberFormat="1">
      <alignment horizontal="center" readingOrder="0" vertical="center"/>
    </xf>
    <xf borderId="5" fillId="4" fontId="7" numFmtId="0" xfId="0" applyAlignment="1" applyBorder="1" applyFont="1">
      <alignment horizontal="center" vertical="center"/>
    </xf>
    <xf borderId="6" fillId="0" fontId="2" numFmtId="0" xfId="0" applyBorder="1" applyFont="1"/>
    <xf borderId="7" fillId="0" fontId="2" numFmtId="0" xfId="0" applyBorder="1" applyFont="1"/>
    <xf borderId="4" fillId="4" fontId="7" numFmtId="0" xfId="0" applyAlignment="1" applyBorder="1" applyFont="1">
      <alignment horizontal="center" readingOrder="0" vertical="bottom"/>
    </xf>
    <xf borderId="5" fillId="4" fontId="7" numFmtId="0" xfId="0" applyAlignment="1" applyBorder="1" applyFont="1">
      <alignment horizontal="center" readingOrder="0" shrinkToFit="0" vertical="center" wrapText="1"/>
    </xf>
    <xf borderId="4" fillId="5" fontId="7" numFmtId="0" xfId="0" applyAlignment="1" applyBorder="1" applyFont="1">
      <alignment horizontal="center" shrinkToFit="0" vertical="center" wrapText="1"/>
    </xf>
    <xf borderId="4" fillId="4" fontId="11" numFmtId="0" xfId="0" applyAlignment="1" applyBorder="1" applyFont="1">
      <alignment horizontal="center" vertical="center"/>
    </xf>
    <xf borderId="4" fillId="4" fontId="7" numFmtId="164" xfId="0" applyAlignment="1" applyBorder="1" applyFont="1" applyNumberFormat="1">
      <alignment horizontal="center" readingOrder="0" vertical="center"/>
    </xf>
    <xf borderId="0" fillId="0" fontId="8" numFmtId="0" xfId="0" applyAlignment="1" applyFont="1">
      <alignment horizontal="center" vertical="center"/>
    </xf>
    <xf borderId="0" fillId="0" fontId="12" numFmtId="0" xfId="0" applyAlignment="1" applyFont="1">
      <alignment horizontal="center" vertical="center"/>
    </xf>
    <xf borderId="2" fillId="4" fontId="7" numFmtId="0" xfId="0" applyAlignment="1" applyBorder="1" applyFont="1">
      <alignment horizontal="center" readingOrder="0" vertical="center"/>
    </xf>
    <xf borderId="8" fillId="4" fontId="13" numFmtId="0" xfId="0" applyAlignment="1" applyBorder="1" applyFont="1">
      <alignment horizontal="center" readingOrder="0" vertical="center"/>
    </xf>
    <xf borderId="9" fillId="0" fontId="2" numFmtId="0" xfId="0" applyBorder="1" applyFont="1"/>
    <xf borderId="10" fillId="0" fontId="2" numFmtId="0" xfId="0" applyBorder="1" applyFont="1"/>
    <xf borderId="11" fillId="0" fontId="2" numFmtId="0" xfId="0" applyBorder="1" applyFont="1"/>
    <xf borderId="12" fillId="0" fontId="2" numFmtId="0" xfId="0" applyBorder="1" applyFont="1"/>
    <xf borderId="13" fillId="0" fontId="2" numFmtId="0" xfId="0" applyBorder="1" applyFont="1"/>
    <xf borderId="1" fillId="3" fontId="14" numFmtId="0" xfId="0" applyAlignment="1" applyBorder="1" applyFont="1">
      <alignment horizontal="center" readingOrder="0"/>
    </xf>
    <xf borderId="4" fillId="3" fontId="15" numFmtId="0" xfId="0" applyAlignment="1" applyBorder="1" applyFont="1">
      <alignment horizontal="left" readingOrder="0"/>
    </xf>
    <xf borderId="1" fillId="4" fontId="16" numFmtId="164" xfId="0" applyAlignment="1" applyBorder="1" applyFont="1" applyNumberFormat="1">
      <alignment horizontal="center" readingOrder="0" vertical="center"/>
    </xf>
    <xf borderId="1" fillId="4" fontId="16" numFmtId="164" xfId="0" applyAlignment="1" applyBorder="1" applyFont="1" applyNumberFormat="1">
      <alignment horizontal="center" readingOrder="0"/>
    </xf>
    <xf borderId="1" fillId="3" fontId="15" numFmtId="0" xfId="0" applyAlignment="1" applyBorder="1" applyFont="1">
      <alignment horizontal="center" readingOrder="0"/>
    </xf>
    <xf borderId="4" fillId="3" fontId="15" numFmtId="164" xfId="0" applyBorder="1" applyFont="1" applyNumberFormat="1"/>
    <xf borderId="1" fillId="5" fontId="17" numFmtId="0" xfId="0" applyAlignment="1" applyBorder="1" applyFont="1">
      <alignment horizontal="center" readingOrder="0" vertical="bottom"/>
    </xf>
    <xf borderId="8" fillId="0" fontId="18" numFmtId="0" xfId="0" applyAlignment="1" applyBorder="1" applyFont="1">
      <alignment horizontal="center" readingOrder="0" vertical="center"/>
    </xf>
    <xf borderId="0" fillId="0" fontId="12" numFmtId="0" xfId="0" applyAlignment="1" applyFont="1">
      <alignment shrinkToFit="0" vertical="center" wrapText="1"/>
    </xf>
    <xf borderId="1" fillId="3" fontId="19" numFmtId="0" xfId="0" applyAlignment="1" applyBorder="1" applyFont="1">
      <alignment horizontal="center" readingOrder="0" shrinkToFit="0" vertical="center" wrapText="1"/>
    </xf>
    <xf borderId="5" fillId="4" fontId="20" numFmtId="0" xfId="0" applyAlignment="1" applyBorder="1" applyFont="1">
      <alignment horizontal="center" shrinkToFit="0" vertical="center" wrapText="1"/>
    </xf>
    <xf borderId="4" fillId="4" fontId="20" numFmtId="0" xfId="0" applyAlignment="1" applyBorder="1" applyFont="1">
      <alignment horizontal="center" readingOrder="0" shrinkToFit="0" vertical="center" wrapText="1"/>
    </xf>
    <xf borderId="5" fillId="4" fontId="20" numFmtId="0" xfId="0" applyAlignment="1" applyBorder="1" applyFont="1">
      <alignment horizontal="center" readingOrder="0" shrinkToFit="0" vertical="center" wrapText="1"/>
    </xf>
    <xf borderId="4" fillId="4" fontId="20" numFmtId="3" xfId="0" applyAlignment="1" applyBorder="1" applyFont="1" applyNumberFormat="1">
      <alignment horizontal="center" readingOrder="0" shrinkToFit="0" vertical="center" wrapText="1"/>
    </xf>
    <xf borderId="5" fillId="4" fontId="20" numFmtId="164" xfId="0" applyAlignment="1" applyBorder="1" applyFont="1" applyNumberFormat="1">
      <alignment horizontal="center" readingOrder="0" shrinkToFit="0" vertical="center" wrapText="1"/>
    </xf>
    <xf borderId="5" fillId="4" fontId="20" numFmtId="49" xfId="0" applyAlignment="1" applyBorder="1" applyFont="1" applyNumberFormat="1">
      <alignment horizontal="center" readingOrder="0" shrinkToFit="0" vertical="center" wrapText="1"/>
    </xf>
    <xf borderId="4" fillId="4" fontId="20" numFmtId="164" xfId="0" applyAlignment="1" applyBorder="1" applyFont="1" applyNumberFormat="1">
      <alignment horizontal="center" readingOrder="0" shrinkToFit="0" vertical="center" wrapText="1"/>
    </xf>
    <xf borderId="4" fillId="4" fontId="20" numFmtId="49" xfId="0" applyAlignment="1" applyBorder="1" applyFont="1" applyNumberFormat="1">
      <alignment horizontal="center" readingOrder="0" shrinkToFit="0" vertical="center" wrapText="1"/>
    </xf>
    <xf borderId="5" fillId="0" fontId="20" numFmtId="0" xfId="0" applyAlignment="1" applyBorder="1" applyFont="1">
      <alignment horizontal="center" shrinkToFit="0" vertical="center" wrapText="1"/>
    </xf>
    <xf borderId="4" fillId="0" fontId="20" numFmtId="0" xfId="0" applyAlignment="1" applyBorder="1" applyFont="1">
      <alignment horizontal="center" readingOrder="0" shrinkToFit="0" vertical="center" wrapText="1"/>
    </xf>
    <xf borderId="5" fillId="0" fontId="20" numFmtId="0" xfId="0" applyAlignment="1" applyBorder="1" applyFont="1">
      <alignment horizontal="center" readingOrder="0" shrinkToFit="0" vertical="center" wrapText="1"/>
    </xf>
    <xf borderId="4" fillId="0" fontId="20" numFmtId="3" xfId="0" applyAlignment="1" applyBorder="1" applyFont="1" applyNumberFormat="1">
      <alignment horizontal="center" readingOrder="0" shrinkToFit="0" vertical="center" wrapText="1"/>
    </xf>
    <xf borderId="5" fillId="0" fontId="20" numFmtId="164" xfId="0" applyAlignment="1" applyBorder="1" applyFont="1" applyNumberFormat="1">
      <alignment horizontal="center" readingOrder="0" shrinkToFit="0" vertical="center" wrapText="1"/>
    </xf>
    <xf borderId="4" fillId="4" fontId="20" numFmtId="0" xfId="0" applyAlignment="1" applyBorder="1" applyFont="1">
      <alignment horizontal="center" readingOrder="0" vertical="center"/>
    </xf>
    <xf borderId="4" fillId="4" fontId="20" numFmtId="164" xfId="0" applyAlignment="1" applyBorder="1" applyFont="1" applyNumberFormat="1">
      <alignment horizontal="center" vertical="center"/>
    </xf>
    <xf borderId="5" fillId="3" fontId="21" numFmtId="0" xfId="0" applyAlignment="1" applyBorder="1" applyFont="1">
      <alignment horizontal="center" readingOrder="0" vertical="center"/>
    </xf>
    <xf borderId="8" fillId="4" fontId="20" numFmtId="164" xfId="0" applyAlignment="1" applyBorder="1" applyFont="1" applyNumberFormat="1">
      <alignment horizontal="center" readingOrder="0" vertical="center"/>
    </xf>
    <xf borderId="0" fillId="0" fontId="12" numFmtId="0" xfId="0" applyAlignment="1" applyFont="1">
      <alignment readingOrder="0"/>
    </xf>
    <xf borderId="0" fillId="0" fontId="12" numFmtId="3" xfId="0" applyAlignment="1" applyFont="1" applyNumberFormat="1">
      <alignment readingOrder="0"/>
    </xf>
    <xf borderId="0" fillId="0" fontId="12" numFmtId="3" xfId="0" applyFont="1" applyNumberFormat="1"/>
    <xf borderId="5" fillId="0" fontId="20" numFmtId="3" xfId="0" applyAlignment="1" applyBorder="1" applyFont="1" applyNumberFormat="1">
      <alignment horizontal="center" readingOrder="0" shrinkToFit="0" vertical="center" wrapText="1"/>
    </xf>
    <xf borderId="5" fillId="4" fontId="20" numFmtId="3" xfId="0" applyAlignment="1" applyBorder="1" applyFont="1" applyNumberFormat="1">
      <alignment horizontal="center" readingOrder="0" shrinkToFit="0" vertical="center" wrapText="1"/>
    </xf>
    <xf borderId="1" fillId="3" fontId="22" numFmtId="0" xfId="0" applyAlignment="1" applyBorder="1" applyFont="1">
      <alignment horizontal="center" readingOrder="0" vertical="center"/>
    </xf>
    <xf borderId="1" fillId="5" fontId="23" numFmtId="164" xfId="0" applyAlignment="1" applyBorder="1" applyFont="1" applyNumberFormat="1">
      <alignment horizontal="center" vertical="center"/>
    </xf>
    <xf borderId="5" fillId="4" fontId="20" numFmtId="165" xfId="0" applyAlignment="1" applyBorder="1" applyFont="1" applyNumberFormat="1">
      <alignment horizontal="center" readingOrder="0" shrinkToFit="0" vertical="center" wrapText="1"/>
    </xf>
    <xf borderId="4" fillId="0" fontId="20" numFmtId="0" xfId="0" applyAlignment="1" applyBorder="1" applyFont="1">
      <alignment horizontal="center" shrinkToFit="0" vertical="center" wrapText="1"/>
    </xf>
    <xf borderId="4" fillId="0" fontId="20" numFmtId="165" xfId="0" applyAlignment="1" applyBorder="1" applyFont="1" applyNumberFormat="1">
      <alignment horizontal="center" readingOrder="0" shrinkToFit="0" vertical="center" wrapText="1"/>
    </xf>
    <xf borderId="4" fillId="2" fontId="24" numFmtId="0" xfId="0" applyAlignment="1" applyBorder="1" applyFont="1">
      <alignment horizontal="center" readingOrder="0" vertical="center"/>
    </xf>
    <xf borderId="4" fillId="0" fontId="20" numFmtId="164" xfId="0" applyAlignment="1" applyBorder="1" applyFont="1" applyNumberFormat="1">
      <alignment horizontal="center" readingOrder="0" shrinkToFit="0" vertical="center" wrapText="1"/>
    </xf>
    <xf borderId="4" fillId="4" fontId="20" numFmtId="0" xfId="0" applyAlignment="1" applyBorder="1" applyFont="1">
      <alignment horizontal="center" shrinkToFit="0" vertical="center" wrapText="1"/>
    </xf>
    <xf borderId="4" fillId="4" fontId="20" numFmtId="165" xfId="0" applyAlignment="1" applyBorder="1" applyFont="1" applyNumberFormat="1">
      <alignment horizontal="center" readingOrder="0" shrinkToFit="0" vertical="center" wrapText="1"/>
    </xf>
    <xf borderId="5" fillId="0" fontId="20" numFmtId="165" xfId="0" applyAlignment="1" applyBorder="1" applyFont="1" applyNumberFormat="1">
      <alignment horizontal="center" readingOrder="0" shrinkToFit="0" vertical="center" wrapText="1"/>
    </xf>
    <xf borderId="5" fillId="0" fontId="20" numFmtId="49" xfId="0" applyAlignment="1" applyBorder="1" applyFont="1" applyNumberFormat="1">
      <alignment horizontal="center" readingOrder="0" shrinkToFit="0" vertical="center" wrapText="1"/>
    </xf>
    <xf borderId="4" fillId="2" fontId="20" numFmtId="0" xfId="0" applyAlignment="1" applyBorder="1" applyFont="1">
      <alignment horizontal="center" readingOrder="0" shrinkToFit="0" vertical="center" wrapText="1"/>
    </xf>
    <xf borderId="4" fillId="0" fontId="20" numFmtId="49" xfId="0" applyAlignment="1" applyBorder="1" applyFont="1" applyNumberFormat="1">
      <alignment horizontal="center" readingOrder="0" shrinkToFit="0" vertical="center" wrapText="1"/>
    </xf>
    <xf borderId="0" fillId="0" fontId="20" numFmtId="165" xfId="0" applyAlignment="1" applyFont="1" applyNumberFormat="1">
      <alignment horizontal="center" readingOrder="0" vertical="center"/>
    </xf>
    <xf borderId="6" fillId="4" fontId="20" numFmtId="0" xfId="0" applyAlignment="1" applyBorder="1" applyFont="1">
      <alignment horizontal="center" readingOrder="0" shrinkToFit="0" vertical="center" wrapText="1"/>
    </xf>
    <xf borderId="6" fillId="4" fontId="20" numFmtId="165" xfId="0" applyAlignment="1" applyBorder="1" applyFont="1" applyNumberFormat="1">
      <alignment horizontal="center" readingOrder="0" shrinkToFit="0" vertical="center" wrapText="1"/>
    </xf>
    <xf borderId="6" fillId="4" fontId="20" numFmtId="49" xfId="0" applyAlignment="1" applyBorder="1" applyFont="1" applyNumberFormat="1">
      <alignment horizontal="center" readingOrder="0" shrinkToFit="0" vertical="center" wrapText="1"/>
    </xf>
    <xf borderId="7" fillId="4" fontId="20" numFmtId="0" xfId="0" applyAlignment="1" applyBorder="1" applyFont="1">
      <alignment horizontal="center" readingOrder="0" shrinkToFit="0" vertical="center" wrapText="1"/>
    </xf>
    <xf borderId="7" fillId="4" fontId="20" numFmtId="165" xfId="0" applyAlignment="1" applyBorder="1" applyFont="1" applyNumberFormat="1">
      <alignment horizontal="center" readingOrder="0" shrinkToFit="0" vertical="center" wrapText="1"/>
    </xf>
    <xf borderId="7" fillId="4" fontId="20" numFmtId="49" xfId="0" applyAlignment="1" applyBorder="1" applyFont="1" applyNumberFormat="1">
      <alignment horizontal="center" readingOrder="0" shrinkToFit="0" vertical="center" wrapText="1"/>
    </xf>
    <xf borderId="4" fillId="0" fontId="12" numFmtId="0" xfId="0" applyBorder="1" applyFont="1"/>
    <xf borderId="1" fillId="3" fontId="25" numFmtId="0" xfId="0" applyAlignment="1" applyBorder="1" applyFont="1">
      <alignment horizontal="center" readingOrder="0" vertical="center"/>
    </xf>
    <xf borderId="1" fillId="3" fontId="25" numFmtId="0" xfId="0" applyAlignment="1" applyBorder="1" applyFont="1">
      <alignment horizontal="center"/>
    </xf>
    <xf borderId="1" fillId="3" fontId="25" numFmtId="0" xfId="0" applyAlignment="1" applyBorder="1" applyFont="1">
      <alignment horizontal="center" readingOrder="0"/>
    </xf>
    <xf borderId="1" fillId="0" fontId="4" numFmtId="0" xfId="0" applyAlignment="1" applyBorder="1" applyFont="1">
      <alignment horizontal="center" readingOrder="0" vertical="center"/>
    </xf>
    <xf borderId="8" fillId="4" fontId="26" numFmtId="0" xfId="0" applyAlignment="1" applyBorder="1" applyFont="1">
      <alignment horizontal="center" readingOrder="0" shrinkToFit="0" vertical="center" wrapText="1"/>
    </xf>
    <xf borderId="1" fillId="4" fontId="27" numFmtId="0" xfId="0" applyAlignment="1" applyBorder="1" applyFont="1">
      <alignment horizontal="center" readingOrder="0" shrinkToFit="0" vertical="center" wrapText="1"/>
    </xf>
    <xf borderId="8" fillId="4" fontId="28" numFmtId="0" xfId="0" applyAlignment="1" applyBorder="1" applyFont="1">
      <alignment horizontal="center" readingOrder="0" shrinkToFit="0" vertical="center" wrapText="1"/>
    </xf>
    <xf borderId="4" fillId="5" fontId="5" numFmtId="0" xfId="0" applyAlignment="1" applyBorder="1" applyFont="1">
      <alignment horizontal="center" readingOrder="0" vertical="center"/>
    </xf>
    <xf borderId="4" fillId="5" fontId="5" numFmtId="164" xfId="0" applyAlignment="1" applyBorder="1" applyFont="1" applyNumberFormat="1">
      <alignment horizontal="center" readingOrder="0" vertical="center"/>
    </xf>
    <xf borderId="5" fillId="5" fontId="29" numFmtId="164" xfId="0" applyAlignment="1" applyBorder="1" applyFont="1" applyNumberFormat="1">
      <alignment horizontal="center" readingOrder="0" vertical="center"/>
    </xf>
    <xf borderId="5" fillId="0" fontId="27" numFmtId="0" xfId="0" applyAlignment="1" applyBorder="1" applyFont="1">
      <alignment horizontal="center" readingOrder="0" vertical="center"/>
    </xf>
    <xf borderId="4" fillId="0" fontId="20" numFmtId="164" xfId="0" applyAlignment="1" applyBorder="1" applyFont="1" applyNumberFormat="1">
      <alignment horizontal="left" readingOrder="0" vertical="center"/>
    </xf>
    <xf borderId="4" fillId="0" fontId="20" numFmtId="0" xfId="0" applyAlignment="1" applyBorder="1" applyFont="1">
      <alignment horizontal="center" readingOrder="0" vertical="center"/>
    </xf>
    <xf borderId="4" fillId="0" fontId="20" numFmtId="0" xfId="0" applyAlignment="1" applyBorder="1" applyFont="1">
      <alignment horizontal="center" readingOrder="0" vertical="bottom"/>
    </xf>
    <xf borderId="4" fillId="0" fontId="27" numFmtId="0" xfId="0" applyAlignment="1" applyBorder="1" applyFont="1">
      <alignment horizontal="center" readingOrder="0" vertical="center"/>
    </xf>
    <xf borderId="4" fillId="0" fontId="20" numFmtId="49" xfId="0" applyAlignment="1" applyBorder="1" applyFont="1" applyNumberFormat="1">
      <alignment horizontal="left" readingOrder="0" vertical="center"/>
    </xf>
    <xf borderId="4" fillId="0" fontId="20" numFmtId="9" xfId="0" applyAlignment="1" applyBorder="1" applyFont="1" applyNumberFormat="1">
      <alignment horizontal="center" readingOrder="0" vertical="center"/>
    </xf>
    <xf borderId="4" fillId="0" fontId="27" numFmtId="164" xfId="0" applyAlignment="1" applyBorder="1" applyFont="1" applyNumberFormat="1">
      <alignment horizontal="center" readingOrder="0" vertical="center"/>
    </xf>
    <xf borderId="4" fillId="5" fontId="20" numFmtId="0" xfId="0" applyAlignment="1" applyBorder="1" applyFont="1">
      <alignment readingOrder="0"/>
    </xf>
    <xf borderId="4" fillId="0" fontId="20" numFmtId="164" xfId="0" applyAlignment="1" applyBorder="1" applyFont="1" applyNumberFormat="1">
      <alignment horizontal="center" readingOrder="0" vertical="center"/>
    </xf>
    <xf borderId="4" fillId="5" fontId="30" numFmtId="0" xfId="0" applyAlignment="1" applyBorder="1" applyFont="1">
      <alignment readingOrder="0"/>
    </xf>
    <xf borderId="4" fillId="0" fontId="20" numFmtId="0" xfId="0" applyAlignment="1" applyBorder="1" applyFont="1">
      <alignment horizontal="left" readingOrder="0" vertical="center"/>
    </xf>
    <xf borderId="4" fillId="0" fontId="20" numFmtId="164" xfId="0" applyAlignment="1" applyBorder="1" applyFont="1" applyNumberFormat="1">
      <alignment horizontal="center" vertical="center"/>
    </xf>
    <xf borderId="4" fillId="3" fontId="31" numFmtId="0" xfId="0" applyAlignment="1" applyBorder="1" applyFont="1">
      <alignment readingOrder="0"/>
    </xf>
    <xf borderId="4" fillId="3" fontId="31" numFmtId="164" xfId="0" applyAlignment="1" applyBorder="1" applyFont="1" applyNumberFormat="1">
      <alignment horizontal="center" vertical="center"/>
    </xf>
    <xf borderId="5" fillId="5" fontId="27" numFmtId="0" xfId="0" applyAlignment="1" applyBorder="1" applyFont="1">
      <alignment horizontal="center" readingOrder="0" vertical="center"/>
    </xf>
    <xf borderId="4" fillId="5" fontId="20" numFmtId="164" xfId="0" applyAlignment="1" applyBorder="1" applyFont="1" applyNumberFormat="1">
      <alignment horizontal="left" readingOrder="0" vertical="center"/>
    </xf>
    <xf borderId="4" fillId="5" fontId="20" numFmtId="0" xfId="0" applyAlignment="1" applyBorder="1" applyFont="1">
      <alignment horizontal="center" readingOrder="0" vertical="center"/>
    </xf>
    <xf borderId="4" fillId="5" fontId="20" numFmtId="0" xfId="0" applyAlignment="1" applyBorder="1" applyFont="1">
      <alignment horizontal="center" readingOrder="0" vertical="bottom"/>
    </xf>
    <xf borderId="1" fillId="3" fontId="31" numFmtId="0" xfId="0" applyAlignment="1" applyBorder="1" applyFont="1">
      <alignment horizontal="center" readingOrder="0" vertical="center"/>
    </xf>
    <xf borderId="3" fillId="3" fontId="31" numFmtId="0" xfId="0" applyAlignment="1" applyBorder="1" applyFont="1">
      <alignment horizontal="center" readingOrder="0" vertical="center"/>
    </xf>
    <xf borderId="4" fillId="4" fontId="20" numFmtId="49" xfId="0" applyAlignment="1" applyBorder="1" applyFont="1" applyNumberFormat="1">
      <alignment horizontal="center" readingOrder="0" vertical="center"/>
    </xf>
    <xf borderId="4" fillId="4" fontId="27" numFmtId="164" xfId="0" applyAlignment="1" applyBorder="1" applyFont="1" applyNumberFormat="1">
      <alignment horizontal="center" readingOrder="0" vertical="center"/>
    </xf>
    <xf borderId="0" fillId="0" fontId="27" numFmtId="0" xfId="0" applyAlignment="1" applyFont="1">
      <alignment horizontal="center" readingOrder="0" vertical="center"/>
    </xf>
    <xf borderId="0" fillId="0" fontId="20" numFmtId="164" xfId="0" applyAlignment="1" applyFont="1" applyNumberFormat="1">
      <alignment horizontal="left" readingOrder="0" vertical="center"/>
    </xf>
    <xf borderId="0" fillId="0" fontId="20" numFmtId="164" xfId="0" applyAlignment="1" applyFont="1" applyNumberFormat="1">
      <alignment horizontal="left" vertical="center"/>
    </xf>
    <xf borderId="0" fillId="0" fontId="20" numFmtId="0" xfId="0" applyAlignment="1" applyFont="1">
      <alignment horizontal="center" readingOrder="0" shrinkToFit="0" vertical="center" wrapText="1"/>
    </xf>
    <xf borderId="0" fillId="0" fontId="20" numFmtId="164" xfId="0" applyAlignment="1" applyFont="1" applyNumberFormat="1">
      <alignment horizontal="center" readingOrder="0" shrinkToFit="0" vertical="center" wrapText="1"/>
    </xf>
    <xf borderId="0" fillId="0" fontId="20" numFmtId="49" xfId="0" applyAlignment="1" applyFont="1" applyNumberFormat="1">
      <alignment horizontal="center" readingOrder="0" shrinkToFit="0" vertical="center" wrapText="1"/>
    </xf>
    <xf borderId="4" fillId="5" fontId="20" numFmtId="0" xfId="0" applyAlignment="1" applyBorder="1" applyFont="1">
      <alignment horizontal="left" readingOrder="0" vertical="center"/>
    </xf>
    <xf borderId="0" fillId="0" fontId="20" numFmtId="0" xfId="0" applyAlignment="1" applyFont="1">
      <alignment horizontal="left" readingOrder="0" vertical="center"/>
    </xf>
    <xf borderId="0" fillId="0" fontId="20" numFmtId="0" xfId="0" applyAlignment="1" applyFont="1">
      <alignment horizontal="left" vertical="center"/>
    </xf>
    <xf borderId="0" fillId="0" fontId="25" numFmtId="0" xfId="0" applyAlignment="1" applyFont="1">
      <alignment horizontal="center" readingOrder="0" vertical="center"/>
    </xf>
    <xf borderId="1" fillId="0" fontId="14" numFmtId="0" xfId="0" applyAlignment="1" applyBorder="1" applyFont="1">
      <alignment horizontal="center" readingOrder="0" vertical="center"/>
    </xf>
    <xf borderId="0" fillId="0" fontId="14" numFmtId="0" xfId="0" applyAlignment="1" applyFont="1">
      <alignment horizontal="center" readingOrder="0" vertical="center"/>
    </xf>
    <xf borderId="1" fillId="3" fontId="31" numFmtId="0" xfId="0" applyAlignment="1" applyBorder="1" applyFont="1">
      <alignment readingOrder="0"/>
    </xf>
    <xf borderId="1" fillId="3" fontId="31" numFmtId="164" xfId="0" applyAlignment="1" applyBorder="1" applyFont="1" applyNumberFormat="1">
      <alignment readingOrder="0"/>
    </xf>
    <xf borderId="4" fillId="5" fontId="5" numFmtId="0" xfId="0" applyAlignment="1" applyBorder="1" applyFont="1">
      <alignment horizontal="center" readingOrder="0" shrinkToFit="0" vertical="center" wrapText="1"/>
    </xf>
    <xf borderId="4" fillId="3" fontId="31" numFmtId="0" xfId="0" applyAlignment="1" applyBorder="1" applyFont="1">
      <alignment horizontal="center" readingOrder="0" shrinkToFit="0" vertical="center" wrapText="1"/>
    </xf>
    <xf borderId="4" fillId="4" fontId="20" numFmtId="10" xfId="0" applyAlignment="1" applyBorder="1" applyFont="1" applyNumberFormat="1">
      <alignment horizontal="center" shrinkToFit="0" vertical="center" wrapText="1"/>
    </xf>
    <xf borderId="4" fillId="4" fontId="20" numFmtId="164" xfId="0" applyAlignment="1" applyBorder="1" applyFont="1" applyNumberFormat="1">
      <alignment horizontal="center" shrinkToFit="0" vertical="center" wrapText="1"/>
    </xf>
    <xf borderId="4" fillId="4" fontId="20" numFmtId="164" xfId="0" applyAlignment="1" applyBorder="1" applyFont="1" applyNumberFormat="1">
      <alignment horizontal="center" readingOrder="0" vertical="center"/>
    </xf>
    <xf borderId="4" fillId="4" fontId="20" numFmtId="164" xfId="0" applyAlignment="1" applyBorder="1" applyFont="1" applyNumberFormat="1">
      <alignment horizontal="center" readingOrder="0" shrinkToFit="0" wrapText="1"/>
    </xf>
    <xf borderId="4" fillId="4" fontId="20" numFmtId="164" xfId="0" applyAlignment="1" applyBorder="1" applyFont="1" applyNumberFormat="1">
      <alignment horizontal="center" shrinkToFit="0" wrapText="1"/>
    </xf>
    <xf borderId="0" fillId="0" fontId="12" numFmtId="0" xfId="0" applyAlignment="1" applyFont="1">
      <alignment shrinkToFit="0" wrapText="1"/>
    </xf>
    <xf borderId="4" fillId="4" fontId="20" numFmtId="10" xfId="0" applyAlignment="1" applyBorder="1" applyFont="1" applyNumberFormat="1">
      <alignment horizontal="center" readingOrder="0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40.jpg"/><Relationship Id="rId22" Type="http://schemas.openxmlformats.org/officeDocument/2006/relationships/image" Target="../media/image14.png"/><Relationship Id="rId21" Type="http://schemas.openxmlformats.org/officeDocument/2006/relationships/image" Target="../media/image30.jpg"/><Relationship Id="rId24" Type="http://schemas.openxmlformats.org/officeDocument/2006/relationships/image" Target="../media/image28.jpg"/><Relationship Id="rId23" Type="http://schemas.openxmlformats.org/officeDocument/2006/relationships/image" Target="../media/image16.jpg"/><Relationship Id="rId1" Type="http://schemas.openxmlformats.org/officeDocument/2006/relationships/image" Target="../media/image4.png"/><Relationship Id="rId2" Type="http://schemas.openxmlformats.org/officeDocument/2006/relationships/image" Target="../media/image2.jpg"/><Relationship Id="rId3" Type="http://schemas.openxmlformats.org/officeDocument/2006/relationships/image" Target="../media/image12.jpg"/><Relationship Id="rId4" Type="http://schemas.openxmlformats.org/officeDocument/2006/relationships/image" Target="../media/image1.jpg"/><Relationship Id="rId9" Type="http://schemas.openxmlformats.org/officeDocument/2006/relationships/image" Target="../media/image8.png"/><Relationship Id="rId26" Type="http://schemas.openxmlformats.org/officeDocument/2006/relationships/image" Target="../media/image13.jpg"/><Relationship Id="rId25" Type="http://schemas.openxmlformats.org/officeDocument/2006/relationships/image" Target="../media/image6.jpg"/><Relationship Id="rId28" Type="http://schemas.openxmlformats.org/officeDocument/2006/relationships/image" Target="../media/image25.jpg"/><Relationship Id="rId27" Type="http://schemas.openxmlformats.org/officeDocument/2006/relationships/image" Target="../media/image5.jpg"/><Relationship Id="rId5" Type="http://schemas.openxmlformats.org/officeDocument/2006/relationships/image" Target="../media/image41.png"/><Relationship Id="rId6" Type="http://schemas.openxmlformats.org/officeDocument/2006/relationships/image" Target="../media/image11.png"/><Relationship Id="rId29" Type="http://schemas.openxmlformats.org/officeDocument/2006/relationships/image" Target="../media/image7.jpg"/><Relationship Id="rId7" Type="http://schemas.openxmlformats.org/officeDocument/2006/relationships/image" Target="../media/image10.png"/><Relationship Id="rId8" Type="http://schemas.openxmlformats.org/officeDocument/2006/relationships/image" Target="../media/image22.png"/><Relationship Id="rId31" Type="http://schemas.openxmlformats.org/officeDocument/2006/relationships/image" Target="../media/image17.jpg"/><Relationship Id="rId30" Type="http://schemas.openxmlformats.org/officeDocument/2006/relationships/image" Target="../media/image21.jpg"/><Relationship Id="rId11" Type="http://schemas.openxmlformats.org/officeDocument/2006/relationships/image" Target="../media/image20.png"/><Relationship Id="rId33" Type="http://schemas.openxmlformats.org/officeDocument/2006/relationships/image" Target="../media/image36.png"/><Relationship Id="rId10" Type="http://schemas.openxmlformats.org/officeDocument/2006/relationships/image" Target="../media/image19.png"/><Relationship Id="rId32" Type="http://schemas.openxmlformats.org/officeDocument/2006/relationships/image" Target="../media/image18.png"/><Relationship Id="rId13" Type="http://schemas.openxmlformats.org/officeDocument/2006/relationships/image" Target="../media/image3.png"/><Relationship Id="rId35" Type="http://schemas.openxmlformats.org/officeDocument/2006/relationships/image" Target="../media/image34.jpg"/><Relationship Id="rId12" Type="http://schemas.openxmlformats.org/officeDocument/2006/relationships/image" Target="../media/image9.png"/><Relationship Id="rId34" Type="http://schemas.openxmlformats.org/officeDocument/2006/relationships/image" Target="../media/image29.jpg"/><Relationship Id="rId15" Type="http://schemas.openxmlformats.org/officeDocument/2006/relationships/image" Target="../media/image24.png"/><Relationship Id="rId14" Type="http://schemas.openxmlformats.org/officeDocument/2006/relationships/image" Target="../media/image15.png"/><Relationship Id="rId17" Type="http://schemas.openxmlformats.org/officeDocument/2006/relationships/image" Target="../media/image37.jpg"/><Relationship Id="rId16" Type="http://schemas.openxmlformats.org/officeDocument/2006/relationships/image" Target="../media/image23.png"/><Relationship Id="rId19" Type="http://schemas.openxmlformats.org/officeDocument/2006/relationships/image" Target="../media/image33.jpg"/><Relationship Id="rId18" Type="http://schemas.openxmlformats.org/officeDocument/2006/relationships/image" Target="../media/image26.jp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31.png"/><Relationship Id="rId2" Type="http://schemas.openxmlformats.org/officeDocument/2006/relationships/image" Target="../media/image47.jpg"/><Relationship Id="rId3" Type="http://schemas.openxmlformats.org/officeDocument/2006/relationships/image" Target="../media/image48.jpg"/><Relationship Id="rId4" Type="http://schemas.openxmlformats.org/officeDocument/2006/relationships/image" Target="../media/image42.jpg"/><Relationship Id="rId9" Type="http://schemas.openxmlformats.org/officeDocument/2006/relationships/image" Target="../media/image51.jpg"/><Relationship Id="rId5" Type="http://schemas.openxmlformats.org/officeDocument/2006/relationships/image" Target="../media/image39.png"/><Relationship Id="rId6" Type="http://schemas.openxmlformats.org/officeDocument/2006/relationships/image" Target="../media/image50.jpg"/><Relationship Id="rId7" Type="http://schemas.openxmlformats.org/officeDocument/2006/relationships/image" Target="../media/image32.jpg"/><Relationship Id="rId8" Type="http://schemas.openxmlformats.org/officeDocument/2006/relationships/image" Target="../media/image27.png"/><Relationship Id="rId11" Type="http://schemas.openxmlformats.org/officeDocument/2006/relationships/image" Target="../media/image38.jpg"/><Relationship Id="rId10" Type="http://schemas.openxmlformats.org/officeDocument/2006/relationships/image" Target="../media/image35.jpg"/><Relationship Id="rId13" Type="http://schemas.openxmlformats.org/officeDocument/2006/relationships/image" Target="../media/image53.png"/><Relationship Id="rId12" Type="http://schemas.openxmlformats.org/officeDocument/2006/relationships/image" Target="../media/image52.png"/><Relationship Id="rId15" Type="http://schemas.openxmlformats.org/officeDocument/2006/relationships/image" Target="../media/image44.jpg"/><Relationship Id="rId14" Type="http://schemas.openxmlformats.org/officeDocument/2006/relationships/image" Target="../media/image45.jpg"/><Relationship Id="rId17" Type="http://schemas.openxmlformats.org/officeDocument/2006/relationships/image" Target="../media/image46.jpg"/><Relationship Id="rId16" Type="http://schemas.openxmlformats.org/officeDocument/2006/relationships/image" Target="../media/image43.jpg"/><Relationship Id="rId18" Type="http://schemas.openxmlformats.org/officeDocument/2006/relationships/image" Target="../media/image49.jp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219075</xdr:colOff>
      <xdr:row>12</xdr:row>
      <xdr:rowOff>142875</xdr:rowOff>
    </xdr:from>
    <xdr:ext cx="2171700" cy="400050"/>
    <xdr:pic>
      <xdr:nvPicPr>
        <xdr:cNvPr id="0" name="image4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</xdr:colOff>
      <xdr:row>6</xdr:row>
      <xdr:rowOff>19050</xdr:rowOff>
    </xdr:from>
    <xdr:ext cx="2400300" cy="1466850"/>
    <xdr:pic>
      <xdr:nvPicPr>
        <xdr:cNvPr id="0" name="image2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333375</xdr:colOff>
      <xdr:row>15</xdr:row>
      <xdr:rowOff>95250</xdr:rowOff>
    </xdr:from>
    <xdr:ext cx="1704975" cy="2524125"/>
    <xdr:pic>
      <xdr:nvPicPr>
        <xdr:cNvPr id="0" name="image12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762000</xdr:colOff>
      <xdr:row>16</xdr:row>
      <xdr:rowOff>190500</xdr:rowOff>
    </xdr:from>
    <xdr:ext cx="971550" cy="1704975"/>
    <xdr:pic>
      <xdr:nvPicPr>
        <xdr:cNvPr id="0" name="image1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104775</xdr:colOff>
      <xdr:row>14</xdr:row>
      <xdr:rowOff>209550</xdr:rowOff>
    </xdr:from>
    <xdr:ext cx="2400300" cy="400050"/>
    <xdr:pic>
      <xdr:nvPicPr>
        <xdr:cNvPr id="0" name="image41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104775</xdr:colOff>
      <xdr:row>17</xdr:row>
      <xdr:rowOff>66675</xdr:rowOff>
    </xdr:from>
    <xdr:ext cx="2400300" cy="209550"/>
    <xdr:pic>
      <xdr:nvPicPr>
        <xdr:cNvPr id="0" name="image11.pn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38100</xdr:colOff>
      <xdr:row>32</xdr:row>
      <xdr:rowOff>428625</xdr:rowOff>
    </xdr:from>
    <xdr:ext cx="1304925" cy="1857375"/>
    <xdr:pic>
      <xdr:nvPicPr>
        <xdr:cNvPr id="0" name="image10.pn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47625</xdr:colOff>
      <xdr:row>33</xdr:row>
      <xdr:rowOff>1876425</xdr:rowOff>
    </xdr:from>
    <xdr:ext cx="2505075" cy="1314450"/>
    <xdr:pic>
      <xdr:nvPicPr>
        <xdr:cNvPr id="0" name="image22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323850</xdr:colOff>
      <xdr:row>35</xdr:row>
      <xdr:rowOff>38100</xdr:rowOff>
    </xdr:from>
    <xdr:ext cx="1733550" cy="2162175"/>
    <xdr:pic>
      <xdr:nvPicPr>
        <xdr:cNvPr id="0" name="image8.pn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1162050</xdr:colOff>
      <xdr:row>36</xdr:row>
      <xdr:rowOff>876300</xdr:rowOff>
    </xdr:from>
    <xdr:ext cx="1400175" cy="1990725"/>
    <xdr:pic>
      <xdr:nvPicPr>
        <xdr:cNvPr id="0" name="image19.pn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104775</xdr:colOff>
      <xdr:row>36</xdr:row>
      <xdr:rowOff>2962275</xdr:rowOff>
    </xdr:from>
    <xdr:ext cx="2400300" cy="1990725"/>
    <xdr:pic>
      <xdr:nvPicPr>
        <xdr:cNvPr id="0" name="image20.pn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276225</xdr:colOff>
      <xdr:row>18</xdr:row>
      <xdr:rowOff>19050</xdr:rowOff>
    </xdr:from>
    <xdr:ext cx="1962150" cy="2362200"/>
    <xdr:pic>
      <xdr:nvPicPr>
        <xdr:cNvPr id="0" name="image9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47625</xdr:colOff>
      <xdr:row>36</xdr:row>
      <xdr:rowOff>57150</xdr:rowOff>
    </xdr:from>
    <xdr:ext cx="1466850" cy="2162175"/>
    <xdr:pic>
      <xdr:nvPicPr>
        <xdr:cNvPr id="0" name="image3.png" title="Image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1295400</xdr:colOff>
      <xdr:row>32</xdr:row>
      <xdr:rowOff>438150</xdr:rowOff>
    </xdr:from>
    <xdr:ext cx="1323975" cy="1857375"/>
    <xdr:pic>
      <xdr:nvPicPr>
        <xdr:cNvPr id="0" name="image15.png" title="Image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1447800</xdr:colOff>
      <xdr:row>38</xdr:row>
      <xdr:rowOff>0</xdr:rowOff>
    </xdr:from>
    <xdr:ext cx="2628900" cy="2162175"/>
    <xdr:pic>
      <xdr:nvPicPr>
        <xdr:cNvPr id="0" name="image24.png" title="Image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295275</xdr:colOff>
      <xdr:row>39</xdr:row>
      <xdr:rowOff>38100</xdr:rowOff>
    </xdr:from>
    <xdr:ext cx="2038350" cy="2657475"/>
    <xdr:pic>
      <xdr:nvPicPr>
        <xdr:cNvPr id="0" name="image23.png" title="Image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104775</xdr:colOff>
      <xdr:row>52</xdr:row>
      <xdr:rowOff>47625</xdr:rowOff>
    </xdr:from>
    <xdr:ext cx="2400300" cy="1990725"/>
    <xdr:pic>
      <xdr:nvPicPr>
        <xdr:cNvPr id="0" name="image37.jpg" title="Image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47625</xdr:colOff>
      <xdr:row>48</xdr:row>
      <xdr:rowOff>28575</xdr:rowOff>
    </xdr:from>
    <xdr:ext cx="2505075" cy="2162175"/>
    <xdr:pic>
      <xdr:nvPicPr>
        <xdr:cNvPr id="0" name="image26.jpg" title="Image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1447800</xdr:colOff>
      <xdr:row>49</xdr:row>
      <xdr:rowOff>47625</xdr:rowOff>
    </xdr:from>
    <xdr:ext cx="2628900" cy="2162175"/>
    <xdr:pic>
      <xdr:nvPicPr>
        <xdr:cNvPr id="0" name="image33.jpg" title="Image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123825</xdr:colOff>
      <xdr:row>50</xdr:row>
      <xdr:rowOff>104775</xdr:rowOff>
    </xdr:from>
    <xdr:ext cx="2400300" cy="2076450"/>
    <xdr:pic>
      <xdr:nvPicPr>
        <xdr:cNvPr id="0" name="image40.jpg" title="Image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47625</xdr:colOff>
      <xdr:row>50</xdr:row>
      <xdr:rowOff>2324100</xdr:rowOff>
    </xdr:from>
    <xdr:ext cx="2581275" cy="2162175"/>
    <xdr:pic>
      <xdr:nvPicPr>
        <xdr:cNvPr id="0" name="image30.jpg" title="Image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57150</xdr:colOff>
      <xdr:row>54</xdr:row>
      <xdr:rowOff>95250</xdr:rowOff>
    </xdr:from>
    <xdr:ext cx="2505075" cy="1857375"/>
    <xdr:pic>
      <xdr:nvPicPr>
        <xdr:cNvPr id="0" name="image14.png" title="Image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38100</xdr:colOff>
      <xdr:row>53</xdr:row>
      <xdr:rowOff>9525</xdr:rowOff>
    </xdr:from>
    <xdr:ext cx="2581275" cy="2247900"/>
    <xdr:pic>
      <xdr:nvPicPr>
        <xdr:cNvPr id="0" name="image16.jpg" title="Image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1447800</xdr:colOff>
      <xdr:row>41</xdr:row>
      <xdr:rowOff>895350</xdr:rowOff>
    </xdr:from>
    <xdr:ext cx="2628900" cy="1466850"/>
    <xdr:pic>
      <xdr:nvPicPr>
        <xdr:cNvPr id="0" name="image28.jpg" title="Image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2381250" cy="1638300"/>
    <xdr:pic>
      <xdr:nvPicPr>
        <xdr:cNvPr id="0" name="image6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</xdr:row>
      <xdr:rowOff>0</xdr:rowOff>
    </xdr:from>
    <xdr:ext cx="1857375" cy="2019300"/>
    <xdr:pic>
      <xdr:nvPicPr>
        <xdr:cNvPr id="0" name="image13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</xdr:row>
      <xdr:rowOff>0</xdr:rowOff>
    </xdr:from>
    <xdr:ext cx="1724025" cy="1876425"/>
    <xdr:pic>
      <xdr:nvPicPr>
        <xdr:cNvPr id="0" name="image5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1885950" cy="2057400"/>
    <xdr:pic>
      <xdr:nvPicPr>
        <xdr:cNvPr id="0" name="image25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</xdr:row>
      <xdr:rowOff>0</xdr:rowOff>
    </xdr:from>
    <xdr:ext cx="1762125" cy="1924050"/>
    <xdr:pic>
      <xdr:nvPicPr>
        <xdr:cNvPr id="0" name="image7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</xdr:row>
      <xdr:rowOff>0</xdr:rowOff>
    </xdr:from>
    <xdr:ext cx="1885950" cy="2057400"/>
    <xdr:pic>
      <xdr:nvPicPr>
        <xdr:cNvPr id="0" name="image21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</xdr:row>
      <xdr:rowOff>0</xdr:rowOff>
    </xdr:from>
    <xdr:ext cx="1847850" cy="2019300"/>
    <xdr:pic>
      <xdr:nvPicPr>
        <xdr:cNvPr id="0" name="image17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47</xdr:row>
      <xdr:rowOff>0</xdr:rowOff>
    </xdr:from>
    <xdr:ext cx="2657475" cy="2324100"/>
    <xdr:pic>
      <xdr:nvPicPr>
        <xdr:cNvPr id="0" name="image1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55</xdr:row>
      <xdr:rowOff>0</xdr:rowOff>
    </xdr:from>
    <xdr:ext cx="2486025" cy="2886075"/>
    <xdr:pic>
      <xdr:nvPicPr>
        <xdr:cNvPr id="0" name="image36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60</xdr:row>
      <xdr:rowOff>0</xdr:rowOff>
    </xdr:from>
    <xdr:ext cx="733425" cy="1600200"/>
    <xdr:pic>
      <xdr:nvPicPr>
        <xdr:cNvPr id="0" name="image29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62</xdr:row>
      <xdr:rowOff>0</xdr:rowOff>
    </xdr:from>
    <xdr:ext cx="704850" cy="1533525"/>
    <xdr:pic>
      <xdr:nvPicPr>
        <xdr:cNvPr id="0" name="image34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8</xdr:col>
      <xdr:colOff>19050</xdr:colOff>
      <xdr:row>49</xdr:row>
      <xdr:rowOff>57150</xdr:rowOff>
    </xdr:from>
    <xdr:ext cx="1733550" cy="2200275"/>
    <xdr:pic>
      <xdr:nvPicPr>
        <xdr:cNvPr id="0" name="image31.pn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123825</xdr:colOff>
      <xdr:row>53</xdr:row>
      <xdr:rowOff>438150</xdr:rowOff>
    </xdr:from>
    <xdr:ext cx="1495425" cy="3028950"/>
    <xdr:pic>
      <xdr:nvPicPr>
        <xdr:cNvPr id="0" name="image47.jp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</xdr:colOff>
      <xdr:row>56</xdr:row>
      <xdr:rowOff>1143000</xdr:rowOff>
    </xdr:from>
    <xdr:ext cx="1733550" cy="4114800"/>
    <xdr:pic>
      <xdr:nvPicPr>
        <xdr:cNvPr id="0" name="image48.jpg" title="Image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152400</xdr:colOff>
      <xdr:row>62</xdr:row>
      <xdr:rowOff>781050</xdr:rowOff>
    </xdr:from>
    <xdr:ext cx="1419225" cy="2733675"/>
    <xdr:pic>
      <xdr:nvPicPr>
        <xdr:cNvPr id="0" name="image42.jpg" title="Image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59</xdr:row>
      <xdr:rowOff>1714500</xdr:rowOff>
    </xdr:from>
    <xdr:ext cx="1590675" cy="2895600"/>
    <xdr:pic>
      <xdr:nvPicPr>
        <xdr:cNvPr id="0" name="image39.png" title="Image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</xdr:colOff>
      <xdr:row>0</xdr:row>
      <xdr:rowOff>28413075</xdr:rowOff>
    </xdr:from>
    <xdr:ext cx="1809750" cy="2200275"/>
    <xdr:pic>
      <xdr:nvPicPr>
        <xdr:cNvPr id="0" name="image50.jpg" title="Image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68</xdr:row>
      <xdr:rowOff>-9525</xdr:rowOff>
    </xdr:from>
    <xdr:ext cx="1733550" cy="3486150"/>
    <xdr:pic>
      <xdr:nvPicPr>
        <xdr:cNvPr id="0" name="image32.jpg" title="Image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180975</xdr:colOff>
      <xdr:row>72</xdr:row>
      <xdr:rowOff>-142875</xdr:rowOff>
    </xdr:from>
    <xdr:ext cx="1495425" cy="2790825"/>
    <xdr:pic>
      <xdr:nvPicPr>
        <xdr:cNvPr id="0" name="image27.png" title="Image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19050</xdr:colOff>
      <xdr:row>74</xdr:row>
      <xdr:rowOff>19050</xdr:rowOff>
    </xdr:from>
    <xdr:ext cx="1809750" cy="2200275"/>
    <xdr:pic>
      <xdr:nvPicPr>
        <xdr:cNvPr id="0" name="image51.jpg" title="Image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85725</xdr:colOff>
      <xdr:row>75</xdr:row>
      <xdr:rowOff>1133475</xdr:rowOff>
    </xdr:from>
    <xdr:ext cx="1419225" cy="2895600"/>
    <xdr:pic>
      <xdr:nvPicPr>
        <xdr:cNvPr id="0" name="image35.jpg" title="Image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66675</xdr:colOff>
      <xdr:row>80</xdr:row>
      <xdr:rowOff>47625</xdr:rowOff>
    </xdr:from>
    <xdr:ext cx="1733550" cy="3590925"/>
    <xdr:pic>
      <xdr:nvPicPr>
        <xdr:cNvPr id="0" name="image38.jpg" title="Image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228600</xdr:colOff>
      <xdr:row>84</xdr:row>
      <xdr:rowOff>238125</xdr:rowOff>
    </xdr:from>
    <xdr:ext cx="1266825" cy="2733675"/>
    <xdr:pic>
      <xdr:nvPicPr>
        <xdr:cNvPr id="0" name="image52.png" title="Image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87</xdr:row>
      <xdr:rowOff>0</xdr:rowOff>
    </xdr:from>
    <xdr:ext cx="828675" cy="1800225"/>
    <xdr:pic>
      <xdr:nvPicPr>
        <xdr:cNvPr id="0" name="image5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89</xdr:row>
      <xdr:rowOff>0</xdr:rowOff>
    </xdr:from>
    <xdr:ext cx="1847850" cy="2219325"/>
    <xdr:pic>
      <xdr:nvPicPr>
        <xdr:cNvPr id="0" name="image45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90</xdr:row>
      <xdr:rowOff>0</xdr:rowOff>
    </xdr:from>
    <xdr:ext cx="723900" cy="1209675"/>
    <xdr:pic>
      <xdr:nvPicPr>
        <xdr:cNvPr id="0" name="image44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92</xdr:row>
      <xdr:rowOff>0</xdr:rowOff>
    </xdr:from>
    <xdr:ext cx="457200" cy="1190625"/>
    <xdr:pic>
      <xdr:nvPicPr>
        <xdr:cNvPr id="0" name="image43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95</xdr:row>
      <xdr:rowOff>0</xdr:rowOff>
    </xdr:from>
    <xdr:ext cx="695325" cy="866775"/>
    <xdr:pic>
      <xdr:nvPicPr>
        <xdr:cNvPr id="0" name="image46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98</xdr:row>
      <xdr:rowOff>0</xdr:rowOff>
    </xdr:from>
    <xdr:ext cx="904875" cy="1400175"/>
    <xdr:pic>
      <xdr:nvPicPr>
        <xdr:cNvPr id="0" name="image49.jp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6.25"/>
    <col customWidth="1" min="2" max="2" width="25.5"/>
    <col customWidth="1" min="3" max="3" width="20.25"/>
    <col customWidth="1" min="4" max="4" width="15.0"/>
    <col customWidth="1" min="5" max="6" width="19.0"/>
    <col customWidth="1" min="7" max="7" width="34.88"/>
    <col customWidth="1" min="8" max="8" width="6.0"/>
    <col customWidth="1" min="11" max="11" width="6.5"/>
    <col customWidth="1" min="12" max="12" width="30.13"/>
    <col customWidth="1" min="13" max="13" width="27.25"/>
    <col customWidth="1" min="14" max="15" width="18.0"/>
    <col customWidth="1" min="16" max="16" width="25.38"/>
    <col customWidth="1" min="18" max="18" width="9.88"/>
  </cols>
  <sheetData>
    <row r="1">
      <c r="A1" s="1" t="s">
        <v>0</v>
      </c>
      <c r="B1" s="2"/>
      <c r="C1" s="2"/>
      <c r="D1" s="2"/>
      <c r="E1" s="2"/>
      <c r="F1" s="2"/>
      <c r="G1" s="3"/>
      <c r="H1" s="4"/>
      <c r="R1" s="5"/>
    </row>
    <row r="2">
      <c r="A2" s="6" t="s">
        <v>1</v>
      </c>
      <c r="B2" s="2"/>
      <c r="C2" s="2"/>
      <c r="D2" s="2"/>
      <c r="E2" s="2"/>
      <c r="F2" s="2"/>
      <c r="G2" s="3"/>
      <c r="H2" s="7"/>
      <c r="R2" s="8"/>
    </row>
    <row r="3">
      <c r="A3" s="9"/>
      <c r="B3" s="9"/>
      <c r="C3" s="9"/>
      <c r="D3" s="9"/>
      <c r="E3" s="9"/>
      <c r="F3" s="9"/>
      <c r="G3" s="9"/>
      <c r="H3" s="10"/>
      <c r="R3" s="11" t="s">
        <v>2</v>
      </c>
      <c r="S3" s="2"/>
      <c r="T3" s="2"/>
      <c r="U3" s="2"/>
      <c r="V3" s="3"/>
    </row>
    <row r="4">
      <c r="A4" s="12" t="s">
        <v>3</v>
      </c>
      <c r="B4" s="2"/>
      <c r="C4" s="2"/>
      <c r="D4" s="2"/>
      <c r="E4" s="2"/>
      <c r="F4" s="2"/>
      <c r="G4" s="3"/>
      <c r="H4" s="10"/>
      <c r="R4" s="13" t="s">
        <v>4</v>
      </c>
      <c r="S4" s="14"/>
      <c r="T4" s="2"/>
      <c r="U4" s="2"/>
      <c r="V4" s="3"/>
    </row>
    <row r="5">
      <c r="A5" s="15" t="s">
        <v>5</v>
      </c>
      <c r="B5" s="16" t="s">
        <v>6</v>
      </c>
      <c r="C5" s="17" t="s">
        <v>7</v>
      </c>
      <c r="D5" s="16" t="s">
        <v>8</v>
      </c>
      <c r="E5" s="16" t="s">
        <v>9</v>
      </c>
      <c r="F5" s="16" t="s">
        <v>10</v>
      </c>
      <c r="G5" s="15" t="s">
        <v>11</v>
      </c>
      <c r="H5" s="10"/>
      <c r="R5" s="13" t="s">
        <v>12</v>
      </c>
      <c r="S5" s="14"/>
      <c r="T5" s="2"/>
      <c r="U5" s="2"/>
      <c r="V5" s="3"/>
    </row>
    <row r="6" ht="129.0" customHeight="1">
      <c r="A6" s="18">
        <v>1.0</v>
      </c>
      <c r="B6" s="19" t="s">
        <v>13</v>
      </c>
      <c r="C6" s="19" t="s">
        <v>14</v>
      </c>
      <c r="D6" s="19">
        <v>37.0</v>
      </c>
      <c r="E6" s="20">
        <v>6500.0</v>
      </c>
      <c r="F6" s="20">
        <v>278000.0</v>
      </c>
      <c r="G6" s="21"/>
      <c r="H6" s="22"/>
      <c r="R6" s="13" t="s">
        <v>15</v>
      </c>
      <c r="S6" s="14"/>
      <c r="T6" s="2"/>
      <c r="U6" s="2"/>
      <c r="V6" s="3"/>
    </row>
    <row r="7" ht="125.25" customHeight="1">
      <c r="A7" s="18">
        <v>2.0</v>
      </c>
      <c r="B7" s="19" t="s">
        <v>16</v>
      </c>
      <c r="C7" s="19" t="s">
        <v>17</v>
      </c>
      <c r="D7" s="19">
        <v>10.0</v>
      </c>
      <c r="E7" s="20">
        <v>7500.0</v>
      </c>
      <c r="F7" s="20">
        <v>88600.0</v>
      </c>
      <c r="G7" s="21"/>
      <c r="H7" s="22"/>
      <c r="R7" s="13" t="s">
        <v>18</v>
      </c>
      <c r="S7" s="14"/>
      <c r="T7" s="2"/>
      <c r="U7" s="2"/>
      <c r="V7" s="3"/>
    </row>
    <row r="8">
      <c r="A8" s="18">
        <v>3.0</v>
      </c>
      <c r="B8" s="19" t="s">
        <v>19</v>
      </c>
      <c r="C8" s="19" t="s">
        <v>20</v>
      </c>
      <c r="D8" s="19">
        <v>5.0</v>
      </c>
      <c r="E8" s="20">
        <v>6000.0</v>
      </c>
      <c r="F8" s="20">
        <v>31000.0</v>
      </c>
      <c r="G8" s="19" t="s">
        <v>21</v>
      </c>
      <c r="H8" s="22"/>
      <c r="R8" s="13" t="s">
        <v>22</v>
      </c>
      <c r="S8" s="14"/>
      <c r="T8" s="2"/>
      <c r="U8" s="2"/>
      <c r="V8" s="3"/>
    </row>
    <row r="9">
      <c r="A9" s="23" t="s">
        <v>23</v>
      </c>
      <c r="B9" s="2"/>
      <c r="C9" s="3"/>
      <c r="D9" s="24"/>
      <c r="E9" s="24"/>
      <c r="F9" s="23" t="s">
        <v>24</v>
      </c>
      <c r="G9" s="3"/>
      <c r="H9" s="25"/>
    </row>
    <row r="10">
      <c r="A10" s="26"/>
      <c r="B10" s="26"/>
      <c r="C10" s="26"/>
      <c r="D10" s="26"/>
      <c r="E10" s="26"/>
      <c r="F10" s="26"/>
      <c r="G10" s="26"/>
      <c r="H10" s="26"/>
    </row>
    <row r="11">
      <c r="A11" s="12" t="s">
        <v>25</v>
      </c>
      <c r="B11" s="2"/>
      <c r="C11" s="2"/>
      <c r="D11" s="2"/>
      <c r="E11" s="2"/>
      <c r="F11" s="2"/>
      <c r="G11" s="3"/>
      <c r="H11" s="10"/>
    </row>
    <row r="12">
      <c r="A12" s="15" t="s">
        <v>5</v>
      </c>
      <c r="B12" s="16" t="s">
        <v>6</v>
      </c>
      <c r="C12" s="17" t="s">
        <v>7</v>
      </c>
      <c r="D12" s="16" t="s">
        <v>8</v>
      </c>
      <c r="E12" s="16" t="s">
        <v>9</v>
      </c>
      <c r="F12" s="16" t="s">
        <v>10</v>
      </c>
      <c r="G12" s="15" t="s">
        <v>11</v>
      </c>
      <c r="H12" s="10"/>
    </row>
    <row r="13" ht="51.0" customHeight="1">
      <c r="A13" s="18">
        <v>1.0</v>
      </c>
      <c r="B13" s="19" t="s">
        <v>26</v>
      </c>
      <c r="C13" s="19" t="s">
        <v>27</v>
      </c>
      <c r="D13" s="19"/>
      <c r="E13" s="20" t="s">
        <v>21</v>
      </c>
      <c r="F13" s="20">
        <v>261000.0</v>
      </c>
      <c r="G13" s="21"/>
      <c r="H13" s="22"/>
    </row>
    <row r="14" ht="18.0" customHeight="1">
      <c r="A14" s="27">
        <v>2.0</v>
      </c>
      <c r="B14" s="19" t="s">
        <v>28</v>
      </c>
      <c r="C14" s="19" t="s">
        <v>27</v>
      </c>
      <c r="D14" s="19" t="s">
        <v>29</v>
      </c>
      <c r="E14" s="20" t="s">
        <v>21</v>
      </c>
      <c r="F14" s="20">
        <v>40000.0</v>
      </c>
      <c r="G14" s="19" t="s">
        <v>21</v>
      </c>
      <c r="H14" s="22"/>
    </row>
    <row r="15" ht="61.5" customHeight="1">
      <c r="A15" s="27">
        <v>3.0</v>
      </c>
      <c r="B15" s="19" t="s">
        <v>30</v>
      </c>
      <c r="C15" s="19" t="s">
        <v>27</v>
      </c>
      <c r="D15" s="19" t="s">
        <v>31</v>
      </c>
      <c r="E15" s="20" t="s">
        <v>21</v>
      </c>
      <c r="F15" s="20">
        <v>18600.0</v>
      </c>
      <c r="G15" s="21"/>
      <c r="H15" s="22"/>
    </row>
    <row r="16" ht="217.5" customHeight="1">
      <c r="A16" s="27">
        <v>4.0</v>
      </c>
      <c r="B16" s="19" t="s">
        <v>32</v>
      </c>
      <c r="C16" s="19" t="s">
        <v>33</v>
      </c>
      <c r="D16" s="19" t="s">
        <v>34</v>
      </c>
      <c r="E16" s="20">
        <v>5000.0</v>
      </c>
      <c r="F16" s="20">
        <v>675000.0</v>
      </c>
      <c r="G16" s="21"/>
      <c r="H16" s="22"/>
    </row>
    <row r="17" ht="153.0" customHeight="1">
      <c r="A17" s="27">
        <v>5.0</v>
      </c>
      <c r="B17" s="19" t="s">
        <v>35</v>
      </c>
      <c r="C17" s="19" t="s">
        <v>36</v>
      </c>
      <c r="D17" s="19" t="s">
        <v>37</v>
      </c>
      <c r="E17" s="20">
        <v>1200.0</v>
      </c>
      <c r="F17" s="28">
        <v>36000.0</v>
      </c>
      <c r="G17" s="21"/>
      <c r="H17" s="22"/>
    </row>
    <row r="18" ht="29.25" customHeight="1">
      <c r="A18" s="29">
        <v>6.0</v>
      </c>
      <c r="B18" s="19" t="s">
        <v>38</v>
      </c>
      <c r="C18" s="19" t="s">
        <v>27</v>
      </c>
      <c r="D18" s="19" t="s">
        <v>39</v>
      </c>
      <c r="E18" s="19" t="s">
        <v>21</v>
      </c>
      <c r="F18" s="28">
        <v>24600.0</v>
      </c>
      <c r="G18" s="21"/>
      <c r="H18" s="22"/>
    </row>
    <row r="19" ht="192.75" customHeight="1">
      <c r="A19" s="30">
        <v>7.0</v>
      </c>
      <c r="B19" s="31" t="s">
        <v>40</v>
      </c>
      <c r="C19" s="31" t="s">
        <v>41</v>
      </c>
      <c r="D19" s="31" t="s">
        <v>42</v>
      </c>
      <c r="E19" s="28">
        <v>5445.0</v>
      </c>
      <c r="F19" s="28">
        <v>54450.0</v>
      </c>
      <c r="G19" s="32"/>
      <c r="H19" s="22"/>
    </row>
    <row r="20">
      <c r="A20" s="23" t="s">
        <v>23</v>
      </c>
      <c r="B20" s="2"/>
      <c r="C20" s="3"/>
      <c r="D20" s="24"/>
      <c r="E20" s="24"/>
      <c r="F20" s="33">
        <f>SUM(F13:F19)</f>
        <v>1109650</v>
      </c>
      <c r="G20" s="3"/>
      <c r="H20" s="25"/>
    </row>
    <row r="21">
      <c r="A21" s="26"/>
      <c r="B21" s="26"/>
      <c r="C21" s="26"/>
      <c r="D21" s="26"/>
      <c r="E21" s="26"/>
      <c r="F21" s="26"/>
      <c r="G21" s="26"/>
      <c r="H21" s="26"/>
    </row>
    <row r="22">
      <c r="A22" s="12" t="s">
        <v>43</v>
      </c>
      <c r="B22" s="2"/>
      <c r="C22" s="2"/>
      <c r="D22" s="2"/>
      <c r="E22" s="2"/>
      <c r="F22" s="2"/>
      <c r="G22" s="3"/>
      <c r="H22" s="10"/>
    </row>
    <row r="23">
      <c r="A23" s="15" t="s">
        <v>5</v>
      </c>
      <c r="B23" s="16" t="s">
        <v>6</v>
      </c>
      <c r="C23" s="17" t="s">
        <v>7</v>
      </c>
      <c r="D23" s="16" t="s">
        <v>8</v>
      </c>
      <c r="E23" s="16" t="s">
        <v>9</v>
      </c>
      <c r="F23" s="16" t="s">
        <v>10</v>
      </c>
      <c r="G23" s="15" t="s">
        <v>11</v>
      </c>
      <c r="H23" s="10"/>
    </row>
    <row r="24" ht="159.0" customHeight="1">
      <c r="A24" s="18">
        <v>1.0</v>
      </c>
      <c r="B24" s="19" t="s">
        <v>44</v>
      </c>
      <c r="C24" s="19" t="s">
        <v>17</v>
      </c>
      <c r="D24" s="19">
        <v>4.0</v>
      </c>
      <c r="E24" s="20">
        <v>12599.0</v>
      </c>
      <c r="F24" s="20">
        <v>52396.0</v>
      </c>
      <c r="G24" s="21"/>
      <c r="H24" s="22"/>
    </row>
    <row r="25" ht="147.75" customHeight="1">
      <c r="A25" s="18">
        <v>2.0</v>
      </c>
      <c r="B25" s="34" t="s">
        <v>45</v>
      </c>
      <c r="C25" s="19" t="s">
        <v>17</v>
      </c>
      <c r="D25" s="19" t="s">
        <v>46</v>
      </c>
      <c r="E25" s="28" t="s">
        <v>47</v>
      </c>
      <c r="F25" s="20">
        <v>36000.0</v>
      </c>
      <c r="G25" s="21"/>
      <c r="H25" s="22"/>
    </row>
    <row r="26" ht="162.0" customHeight="1">
      <c r="A26" s="18">
        <v>3.0</v>
      </c>
      <c r="B26" s="19" t="s">
        <v>48</v>
      </c>
      <c r="C26" s="19" t="s">
        <v>49</v>
      </c>
      <c r="D26" s="19">
        <v>33.0</v>
      </c>
      <c r="E26" s="20">
        <v>11000.0</v>
      </c>
      <c r="F26" s="20">
        <v>469740.0</v>
      </c>
      <c r="G26" s="21"/>
      <c r="H26" s="22"/>
    </row>
    <row r="27" ht="151.5" customHeight="1">
      <c r="A27" s="18">
        <v>4.0</v>
      </c>
      <c r="B27" s="19" t="s">
        <v>50</v>
      </c>
      <c r="C27" s="19" t="s">
        <v>17</v>
      </c>
      <c r="D27" s="19">
        <v>6.0</v>
      </c>
      <c r="E27" s="20">
        <v>5999.0</v>
      </c>
      <c r="F27" s="20">
        <v>37994.0</v>
      </c>
      <c r="G27" s="21"/>
      <c r="H27" s="22"/>
    </row>
    <row r="28" ht="162.0" customHeight="1">
      <c r="A28" s="18">
        <v>5.0</v>
      </c>
      <c r="B28" s="19" t="s">
        <v>51</v>
      </c>
      <c r="C28" s="19" t="s">
        <v>52</v>
      </c>
      <c r="D28" s="19">
        <v>15.0</v>
      </c>
      <c r="E28" s="20">
        <v>7200.0</v>
      </c>
      <c r="F28" s="20">
        <v>125340.0</v>
      </c>
      <c r="G28" s="21"/>
      <c r="H28" s="22"/>
    </row>
    <row r="29" ht="159.0" customHeight="1">
      <c r="A29" s="18">
        <v>6.0</v>
      </c>
      <c r="B29" s="19" t="s">
        <v>53</v>
      </c>
      <c r="C29" s="19" t="s">
        <v>49</v>
      </c>
      <c r="D29" s="19">
        <v>12.0</v>
      </c>
      <c r="E29" s="20">
        <v>11000.0</v>
      </c>
      <c r="F29" s="20">
        <v>131360.0</v>
      </c>
      <c r="G29" s="21"/>
      <c r="H29" s="22"/>
    </row>
    <row r="30">
      <c r="A30" s="23" t="s">
        <v>23</v>
      </c>
      <c r="B30" s="2"/>
      <c r="C30" s="3"/>
      <c r="D30" s="24"/>
      <c r="E30" s="24"/>
      <c r="F30" s="33">
        <f>sum(F24:F29)</f>
        <v>852830</v>
      </c>
      <c r="G30" s="3"/>
      <c r="H30" s="25"/>
    </row>
    <row r="31">
      <c r="A31" s="26"/>
      <c r="B31" s="26"/>
      <c r="C31" s="26"/>
      <c r="D31" s="26"/>
      <c r="E31" s="26"/>
      <c r="F31" s="26"/>
      <c r="G31" s="26"/>
      <c r="H31" s="26"/>
    </row>
    <row r="32">
      <c r="A32" s="12" t="s">
        <v>54</v>
      </c>
      <c r="B32" s="2"/>
      <c r="C32" s="2"/>
      <c r="D32" s="2"/>
      <c r="E32" s="2"/>
      <c r="F32" s="2"/>
      <c r="G32" s="3"/>
      <c r="H32" s="10"/>
    </row>
    <row r="33">
      <c r="A33" s="15" t="s">
        <v>5</v>
      </c>
      <c r="B33" s="16" t="s">
        <v>6</v>
      </c>
      <c r="C33" s="17" t="s">
        <v>7</v>
      </c>
      <c r="D33" s="16" t="s">
        <v>8</v>
      </c>
      <c r="E33" s="16" t="s">
        <v>9</v>
      </c>
      <c r="F33" s="16" t="s">
        <v>10</v>
      </c>
      <c r="G33" s="15" t="s">
        <v>11</v>
      </c>
      <c r="H33" s="10"/>
    </row>
    <row r="34" ht="147.75" customHeight="1">
      <c r="A34" s="27">
        <v>1.0</v>
      </c>
      <c r="B34" s="19" t="s">
        <v>55</v>
      </c>
      <c r="C34" s="19" t="s">
        <v>56</v>
      </c>
      <c r="D34" s="19">
        <v>51.0</v>
      </c>
      <c r="E34" s="20" t="s">
        <v>57</v>
      </c>
      <c r="F34" s="35">
        <f>sum(50990,23750)</f>
        <v>74740</v>
      </c>
      <c r="G34" s="21"/>
      <c r="H34" s="22"/>
    </row>
    <row r="35" ht="107.25" customHeight="1">
      <c r="A35" s="27">
        <v>2.0</v>
      </c>
      <c r="B35" s="19" t="s">
        <v>58</v>
      </c>
      <c r="C35" s="19" t="s">
        <v>59</v>
      </c>
      <c r="D35" s="19">
        <v>1.0</v>
      </c>
      <c r="E35" s="20">
        <v>12488.0</v>
      </c>
      <c r="F35" s="20">
        <v>20888.0</v>
      </c>
      <c r="G35" s="21"/>
      <c r="H35" s="22"/>
    </row>
    <row r="36" ht="175.5" customHeight="1">
      <c r="A36" s="27">
        <v>3.0</v>
      </c>
      <c r="B36" s="19" t="s">
        <v>60</v>
      </c>
      <c r="C36" s="19" t="s">
        <v>61</v>
      </c>
      <c r="D36" s="19">
        <v>33.0</v>
      </c>
      <c r="E36" s="20" t="s">
        <v>62</v>
      </c>
      <c r="F36" s="20">
        <v>26317.0</v>
      </c>
      <c r="G36" s="21"/>
      <c r="H36" s="22"/>
    </row>
    <row r="37" ht="234.0" customHeight="1">
      <c r="A37" s="27">
        <v>4.0</v>
      </c>
      <c r="B37" s="19" t="s">
        <v>63</v>
      </c>
      <c r="C37" s="19" t="s">
        <v>64</v>
      </c>
      <c r="D37" s="19">
        <v>27.0</v>
      </c>
      <c r="E37" s="28" t="s">
        <v>65</v>
      </c>
      <c r="F37" s="35">
        <f>sum(76985,67000)</f>
        <v>143985</v>
      </c>
      <c r="G37" s="21"/>
      <c r="H37" s="22"/>
    </row>
    <row r="38" ht="162.75" customHeight="1">
      <c r="A38" s="27">
        <v>5.0</v>
      </c>
      <c r="B38" s="19" t="s">
        <v>66</v>
      </c>
      <c r="C38" s="19" t="s">
        <v>67</v>
      </c>
      <c r="D38" s="19">
        <v>308.0</v>
      </c>
      <c r="E38" s="20">
        <v>151.0</v>
      </c>
      <c r="F38" s="20">
        <v>47508.0</v>
      </c>
      <c r="G38" s="21"/>
      <c r="H38" s="22"/>
    </row>
    <row r="39" ht="174.75" customHeight="1">
      <c r="A39" s="27">
        <v>6.0</v>
      </c>
      <c r="B39" s="19" t="s">
        <v>68</v>
      </c>
      <c r="C39" s="31" t="s">
        <v>69</v>
      </c>
      <c r="D39" s="19">
        <v>1.0</v>
      </c>
      <c r="E39" s="20">
        <v>9999.0</v>
      </c>
      <c r="F39" s="20">
        <v>11999.0</v>
      </c>
      <c r="G39" s="21"/>
      <c r="H39" s="22"/>
    </row>
    <row r="40" ht="73.5" customHeight="1">
      <c r="A40" s="27">
        <v>7.0</v>
      </c>
      <c r="B40" s="19" t="s">
        <v>70</v>
      </c>
      <c r="C40" s="19" t="s">
        <v>36</v>
      </c>
      <c r="D40" s="19">
        <v>40.0</v>
      </c>
      <c r="E40" s="20">
        <v>1125.0</v>
      </c>
      <c r="F40" s="36">
        <v>96998.0</v>
      </c>
      <c r="G40" s="37"/>
      <c r="H40" s="22"/>
    </row>
    <row r="41" ht="75.75" customHeight="1">
      <c r="A41" s="27">
        <v>8.0</v>
      </c>
      <c r="B41" s="19" t="s">
        <v>71</v>
      </c>
      <c r="C41" s="19" t="s">
        <v>72</v>
      </c>
      <c r="D41" s="19">
        <v>1.0</v>
      </c>
      <c r="E41" s="20">
        <v>32500.0</v>
      </c>
      <c r="F41" s="38"/>
      <c r="G41" s="38"/>
      <c r="H41" s="22"/>
    </row>
    <row r="42" ht="70.5" customHeight="1">
      <c r="A42" s="27">
        <v>9.0</v>
      </c>
      <c r="B42" s="19" t="s">
        <v>73</v>
      </c>
      <c r="C42" s="19" t="s">
        <v>21</v>
      </c>
      <c r="D42" s="19">
        <v>2.0</v>
      </c>
      <c r="E42" s="20">
        <v>7999.0</v>
      </c>
      <c r="F42" s="39"/>
      <c r="G42" s="39"/>
      <c r="H42" s="22"/>
    </row>
    <row r="43" ht="126.0" customHeight="1">
      <c r="A43" s="30">
        <v>10.0</v>
      </c>
      <c r="B43" s="31" t="s">
        <v>74</v>
      </c>
      <c r="C43" s="31" t="s">
        <v>75</v>
      </c>
      <c r="D43" s="31">
        <v>15.0</v>
      </c>
      <c r="E43" s="28">
        <v>2500.0</v>
      </c>
      <c r="F43" s="28">
        <v>38500.0</v>
      </c>
      <c r="G43" s="40"/>
      <c r="H43" s="25"/>
    </row>
    <row r="44">
      <c r="A44" s="23" t="s">
        <v>23</v>
      </c>
      <c r="B44" s="2"/>
      <c r="C44" s="3"/>
      <c r="D44" s="24"/>
      <c r="E44" s="24"/>
      <c r="F44" s="33">
        <f>sum(F34:F43)</f>
        <v>460935</v>
      </c>
      <c r="G44" s="3"/>
      <c r="H44" s="25"/>
    </row>
    <row r="45">
      <c r="A45" s="26"/>
      <c r="B45" s="26"/>
      <c r="C45" s="26"/>
      <c r="D45" s="26"/>
      <c r="E45" s="26"/>
      <c r="F45" s="26"/>
      <c r="G45" s="26"/>
      <c r="H45" s="26"/>
    </row>
    <row r="46">
      <c r="A46" s="11" t="s">
        <v>76</v>
      </c>
      <c r="B46" s="2"/>
      <c r="C46" s="2"/>
      <c r="D46" s="2"/>
      <c r="E46" s="2"/>
      <c r="F46" s="2"/>
      <c r="G46" s="3"/>
      <c r="H46" s="7"/>
    </row>
    <row r="47">
      <c r="A47" s="15" t="s">
        <v>5</v>
      </c>
      <c r="B47" s="16" t="s">
        <v>6</v>
      </c>
      <c r="C47" s="17" t="s">
        <v>7</v>
      </c>
      <c r="D47" s="16" t="s">
        <v>8</v>
      </c>
      <c r="E47" s="16" t="s">
        <v>9</v>
      </c>
      <c r="F47" s="16" t="s">
        <v>10</v>
      </c>
      <c r="G47" s="15" t="s">
        <v>11</v>
      </c>
      <c r="H47" s="10"/>
    </row>
    <row r="48" ht="187.5" customHeight="1">
      <c r="A48" s="18">
        <v>1.0</v>
      </c>
      <c r="B48" s="19" t="s">
        <v>77</v>
      </c>
      <c r="C48" s="31" t="s">
        <v>78</v>
      </c>
      <c r="D48" s="19">
        <v>15.0</v>
      </c>
      <c r="E48" s="20">
        <v>2487.0</v>
      </c>
      <c r="F48" s="20">
        <v>38790.0</v>
      </c>
      <c r="G48" s="21"/>
      <c r="H48" s="22"/>
    </row>
    <row r="49" ht="174.0" customHeight="1">
      <c r="A49" s="18">
        <v>2.0</v>
      </c>
      <c r="B49" s="19" t="s">
        <v>79</v>
      </c>
      <c r="C49" s="41" t="s">
        <v>80</v>
      </c>
      <c r="D49" s="19">
        <v>1.0</v>
      </c>
      <c r="E49" s="20">
        <v>17500.0</v>
      </c>
      <c r="F49" s="20">
        <v>37545.0</v>
      </c>
      <c r="G49" s="21"/>
      <c r="H49" s="22"/>
    </row>
    <row r="50" ht="177.75" customHeight="1">
      <c r="A50" s="18">
        <v>3.0</v>
      </c>
      <c r="B50" s="19" t="s">
        <v>81</v>
      </c>
      <c r="C50" s="38"/>
      <c r="D50" s="19">
        <v>1.0</v>
      </c>
      <c r="E50" s="20">
        <v>19500.0</v>
      </c>
      <c r="F50" s="20">
        <v>26611.0</v>
      </c>
      <c r="G50" s="21"/>
      <c r="H50" s="22"/>
    </row>
    <row r="51" ht="183.0" customHeight="1">
      <c r="A51" s="18">
        <v>4.0</v>
      </c>
      <c r="B51" s="19" t="s">
        <v>82</v>
      </c>
      <c r="C51" s="38"/>
      <c r="D51" s="19">
        <v>1.0</v>
      </c>
      <c r="E51" s="20">
        <v>25000.0</v>
      </c>
      <c r="F51" s="20">
        <v>24526.0</v>
      </c>
      <c r="G51" s="21"/>
      <c r="H51" s="22"/>
    </row>
    <row r="52" ht="178.5" customHeight="1">
      <c r="A52" s="18">
        <v>5.0</v>
      </c>
      <c r="B52" s="19" t="s">
        <v>83</v>
      </c>
      <c r="C52" s="38"/>
      <c r="D52" s="19">
        <v>1.0</v>
      </c>
      <c r="E52" s="20">
        <v>10000.0</v>
      </c>
      <c r="F52" s="20">
        <v>17389.0</v>
      </c>
      <c r="G52" s="21"/>
      <c r="H52" s="22"/>
    </row>
    <row r="53" ht="165.0" customHeight="1">
      <c r="A53" s="18">
        <v>6.0</v>
      </c>
      <c r="B53" s="19" t="s">
        <v>84</v>
      </c>
      <c r="C53" s="39"/>
      <c r="D53" s="19">
        <v>1.0</v>
      </c>
      <c r="E53" s="20">
        <v>31800.0</v>
      </c>
      <c r="F53" s="20">
        <v>37545.0</v>
      </c>
      <c r="G53" s="21"/>
      <c r="H53" s="22"/>
    </row>
    <row r="54" ht="183.0" customHeight="1">
      <c r="A54" s="18">
        <v>7.0</v>
      </c>
      <c r="B54" s="31" t="s">
        <v>85</v>
      </c>
      <c r="C54" s="19" t="s">
        <v>21</v>
      </c>
      <c r="D54" s="19">
        <v>50.0</v>
      </c>
      <c r="E54" s="20" t="s">
        <v>86</v>
      </c>
      <c r="F54" s="20">
        <v>48834.0</v>
      </c>
      <c r="G54" s="21"/>
      <c r="H54" s="22"/>
    </row>
    <row r="55" ht="163.5" customHeight="1">
      <c r="A55" s="18">
        <v>8.0</v>
      </c>
      <c r="B55" s="19" t="s">
        <v>87</v>
      </c>
      <c r="C55" s="19" t="s">
        <v>21</v>
      </c>
      <c r="D55" s="19">
        <v>15.0</v>
      </c>
      <c r="E55" s="20">
        <v>429.0</v>
      </c>
      <c r="F55" s="20">
        <v>24810.0</v>
      </c>
      <c r="G55" s="21"/>
      <c r="H55" s="22"/>
    </row>
    <row r="56" ht="227.25" customHeight="1">
      <c r="A56" s="42">
        <v>9.0</v>
      </c>
      <c r="B56" s="31" t="s">
        <v>88</v>
      </c>
      <c r="C56" s="31" t="s">
        <v>89</v>
      </c>
      <c r="D56" s="31">
        <v>4.0</v>
      </c>
      <c r="E56" s="28">
        <v>13500.0</v>
      </c>
      <c r="F56" s="28">
        <v>73810.0</v>
      </c>
      <c r="G56" s="43"/>
      <c r="H56" s="22"/>
    </row>
    <row r="57">
      <c r="A57" s="23" t="s">
        <v>23</v>
      </c>
      <c r="B57" s="2"/>
      <c r="C57" s="3"/>
      <c r="D57" s="24"/>
      <c r="E57" s="24"/>
      <c r="F57" s="33">
        <f>SUM(F48:F56)</f>
        <v>329860</v>
      </c>
      <c r="G57" s="3"/>
      <c r="H57" s="25"/>
    </row>
    <row r="58">
      <c r="A58" s="26"/>
      <c r="B58" s="26"/>
      <c r="C58" s="26"/>
      <c r="D58" s="26"/>
      <c r="E58" s="26"/>
      <c r="F58" s="26"/>
      <c r="G58" s="26"/>
      <c r="H58" s="26"/>
    </row>
    <row r="59">
      <c r="A59" s="11" t="s">
        <v>90</v>
      </c>
      <c r="B59" s="2"/>
      <c r="C59" s="2"/>
      <c r="D59" s="2"/>
      <c r="E59" s="2"/>
      <c r="F59" s="2"/>
      <c r="G59" s="3"/>
      <c r="H59" s="7"/>
    </row>
    <row r="60">
      <c r="A60" s="15" t="s">
        <v>5</v>
      </c>
      <c r="B60" s="16" t="s">
        <v>6</v>
      </c>
      <c r="C60" s="17" t="s">
        <v>7</v>
      </c>
      <c r="D60" s="16" t="s">
        <v>8</v>
      </c>
      <c r="E60" s="16" t="s">
        <v>9</v>
      </c>
      <c r="F60" s="16" t="s">
        <v>10</v>
      </c>
      <c r="G60" s="15" t="s">
        <v>11</v>
      </c>
      <c r="H60" s="10"/>
    </row>
    <row r="61" ht="126.0" customHeight="1">
      <c r="A61" s="18">
        <v>1.0</v>
      </c>
      <c r="B61" s="19" t="s">
        <v>91</v>
      </c>
      <c r="C61" s="41" t="s">
        <v>72</v>
      </c>
      <c r="D61" s="19" t="s">
        <v>92</v>
      </c>
      <c r="E61" s="20">
        <v>1764.0</v>
      </c>
      <c r="F61" s="44">
        <v>77000.0</v>
      </c>
      <c r="G61" s="21"/>
      <c r="H61" s="45"/>
      <c r="I61" s="46"/>
      <c r="J61" s="46"/>
      <c r="Q61" s="46"/>
      <c r="R61" s="46"/>
      <c r="S61" s="46"/>
      <c r="T61" s="46"/>
      <c r="U61" s="46"/>
      <c r="V61" s="46"/>
      <c r="W61" s="46"/>
      <c r="X61" s="46"/>
    </row>
    <row r="62">
      <c r="A62" s="18">
        <v>2.0</v>
      </c>
      <c r="B62" s="19" t="s">
        <v>93</v>
      </c>
      <c r="C62" s="39"/>
      <c r="D62" s="47" t="s">
        <v>94</v>
      </c>
      <c r="E62" s="20">
        <v>2500.0</v>
      </c>
      <c r="F62" s="44">
        <v>30000.0</v>
      </c>
      <c r="G62" s="19" t="s">
        <v>21</v>
      </c>
      <c r="H62" s="22"/>
    </row>
    <row r="63" ht="120.75" customHeight="1">
      <c r="A63" s="18">
        <v>3.0</v>
      </c>
      <c r="B63" s="31" t="s">
        <v>95</v>
      </c>
      <c r="C63" s="19" t="s">
        <v>96</v>
      </c>
      <c r="D63" s="19" t="s">
        <v>97</v>
      </c>
      <c r="E63" s="20">
        <v>4750.0</v>
      </c>
      <c r="F63" s="44">
        <v>72250.0</v>
      </c>
      <c r="G63" s="21"/>
      <c r="H63" s="22"/>
    </row>
    <row r="64">
      <c r="A64" s="27">
        <v>4.0</v>
      </c>
      <c r="B64" s="19" t="s">
        <v>68</v>
      </c>
      <c r="C64" s="31" t="s">
        <v>69</v>
      </c>
      <c r="D64" s="19" t="s">
        <v>98</v>
      </c>
      <c r="E64" s="20">
        <v>11500.0</v>
      </c>
      <c r="F64" s="44">
        <v>23000.0</v>
      </c>
      <c r="G64" s="19" t="s">
        <v>21</v>
      </c>
      <c r="H64" s="22"/>
    </row>
    <row r="65">
      <c r="A65" s="27">
        <v>5.0</v>
      </c>
      <c r="B65" s="19" t="s">
        <v>99</v>
      </c>
      <c r="C65" s="19" t="s">
        <v>100</v>
      </c>
      <c r="D65" s="19" t="s">
        <v>101</v>
      </c>
      <c r="E65" s="20">
        <v>1200.0</v>
      </c>
      <c r="F65" s="44">
        <v>30000.0</v>
      </c>
      <c r="G65" s="19" t="s">
        <v>21</v>
      </c>
      <c r="H65" s="22"/>
    </row>
    <row r="66">
      <c r="A66" s="23" t="s">
        <v>23</v>
      </c>
      <c r="B66" s="2"/>
      <c r="C66" s="3"/>
      <c r="D66" s="24"/>
      <c r="E66" s="24"/>
      <c r="F66" s="33">
        <f>SUM(F61:F65)</f>
        <v>232250</v>
      </c>
      <c r="G66" s="3"/>
      <c r="H66" s="25"/>
    </row>
    <row r="71">
      <c r="D71" s="48" t="s">
        <v>102</v>
      </c>
      <c r="E71" s="49"/>
      <c r="F71" s="49"/>
      <c r="G71" s="50"/>
    </row>
    <row r="72">
      <c r="D72" s="51"/>
      <c r="E72" s="52"/>
      <c r="F72" s="52"/>
      <c r="G72" s="53"/>
    </row>
    <row r="73">
      <c r="D73" s="54" t="s">
        <v>2</v>
      </c>
      <c r="E73" s="2"/>
      <c r="F73" s="2"/>
      <c r="G73" s="3"/>
    </row>
    <row r="74">
      <c r="D74" s="55" t="s">
        <v>4</v>
      </c>
      <c r="E74" s="56">
        <v>397800.0</v>
      </c>
      <c r="F74" s="2"/>
      <c r="G74" s="3"/>
    </row>
    <row r="75">
      <c r="D75" s="55" t="s">
        <v>12</v>
      </c>
      <c r="E75" s="56">
        <v>329860.0</v>
      </c>
      <c r="F75" s="2"/>
      <c r="G75" s="3"/>
    </row>
    <row r="76">
      <c r="D76" s="55" t="s">
        <v>15</v>
      </c>
      <c r="E76" s="57">
        <v>460935.0</v>
      </c>
      <c r="F76" s="2"/>
      <c r="G76" s="3"/>
    </row>
    <row r="77">
      <c r="D77" s="55" t="s">
        <v>18</v>
      </c>
      <c r="E77" s="57">
        <v>1109650.0</v>
      </c>
      <c r="F77" s="2"/>
      <c r="G77" s="3"/>
    </row>
    <row r="78">
      <c r="D78" s="55" t="s">
        <v>22</v>
      </c>
      <c r="E78" s="57">
        <v>232250.0</v>
      </c>
      <c r="F78" s="2"/>
      <c r="G78" s="3"/>
    </row>
    <row r="79">
      <c r="D79" s="55" t="s">
        <v>103</v>
      </c>
      <c r="E79" s="57">
        <v>852830.0</v>
      </c>
      <c r="F79" s="2"/>
      <c r="G79" s="3"/>
    </row>
    <row r="80">
      <c r="D80" s="58" t="s">
        <v>104</v>
      </c>
      <c r="E80" s="2"/>
      <c r="F80" s="3"/>
      <c r="G80" s="59">
        <f>sum(E74:G79)</f>
        <v>3383325</v>
      </c>
    </row>
  </sheetData>
  <mergeCells count="41">
    <mergeCell ref="A1:G1"/>
    <mergeCell ref="R1:V1"/>
    <mergeCell ref="A2:G2"/>
    <mergeCell ref="R2:V2"/>
    <mergeCell ref="R3:V3"/>
    <mergeCell ref="A4:G4"/>
    <mergeCell ref="S4:V4"/>
    <mergeCell ref="S5:V5"/>
    <mergeCell ref="S6:V6"/>
    <mergeCell ref="S7:V7"/>
    <mergeCell ref="S8:V8"/>
    <mergeCell ref="A9:C9"/>
    <mergeCell ref="F9:G9"/>
    <mergeCell ref="A11:G11"/>
    <mergeCell ref="A20:C20"/>
    <mergeCell ref="F20:G20"/>
    <mergeCell ref="A22:G22"/>
    <mergeCell ref="A30:C30"/>
    <mergeCell ref="F30:G30"/>
    <mergeCell ref="A32:G32"/>
    <mergeCell ref="G40:G42"/>
    <mergeCell ref="C49:C53"/>
    <mergeCell ref="C61:C62"/>
    <mergeCell ref="A66:C66"/>
    <mergeCell ref="F40:F42"/>
    <mergeCell ref="A44:C44"/>
    <mergeCell ref="F44:G44"/>
    <mergeCell ref="A46:G46"/>
    <mergeCell ref="A57:C57"/>
    <mergeCell ref="F57:G57"/>
    <mergeCell ref="A59:G59"/>
    <mergeCell ref="E78:G78"/>
    <mergeCell ref="E79:G79"/>
    <mergeCell ref="D80:F80"/>
    <mergeCell ref="F66:G66"/>
    <mergeCell ref="D71:G72"/>
    <mergeCell ref="D73:G73"/>
    <mergeCell ref="E74:G74"/>
    <mergeCell ref="E75:G75"/>
    <mergeCell ref="E76:G76"/>
    <mergeCell ref="E77:G77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7.38"/>
    <col customWidth="1" min="3" max="3" width="22.13"/>
    <col customWidth="1" min="4" max="4" width="26.25"/>
    <col customWidth="1" min="5" max="5" width="21.75"/>
    <col customWidth="1" min="6" max="6" width="18.63"/>
    <col customWidth="1" min="7" max="7" width="15.13"/>
    <col customWidth="1" min="8" max="8" width="24.38"/>
    <col customWidth="1" min="9" max="9" width="24.25"/>
    <col customWidth="1" min="11" max="11" width="20.0"/>
    <col customWidth="1" min="12" max="12" width="21.38"/>
    <col customWidth="1" min="13" max="13" width="21.75"/>
    <col customWidth="1" min="14" max="14" width="27.25"/>
  </cols>
  <sheetData>
    <row r="2">
      <c r="B2" s="60" t="s">
        <v>105</v>
      </c>
      <c r="C2" s="2"/>
      <c r="D2" s="2"/>
      <c r="E2" s="2"/>
      <c r="F2" s="2"/>
      <c r="G2" s="2"/>
      <c r="H2" s="2"/>
      <c r="I2" s="3"/>
      <c r="K2" s="60" t="s">
        <v>106</v>
      </c>
      <c r="L2" s="2"/>
      <c r="M2" s="2"/>
      <c r="N2" s="3"/>
    </row>
    <row r="3">
      <c r="B3" s="61" t="s">
        <v>1</v>
      </c>
      <c r="C3" s="49"/>
      <c r="D3" s="49"/>
      <c r="E3" s="49"/>
      <c r="F3" s="49"/>
      <c r="G3" s="49"/>
      <c r="H3" s="49"/>
      <c r="I3" s="50"/>
      <c r="K3" s="61" t="s">
        <v>1</v>
      </c>
      <c r="L3" s="49"/>
      <c r="M3" s="49"/>
      <c r="N3" s="50"/>
    </row>
    <row r="4">
      <c r="B4" s="51"/>
      <c r="C4" s="52"/>
      <c r="D4" s="52"/>
      <c r="E4" s="52"/>
      <c r="F4" s="52"/>
      <c r="G4" s="52"/>
      <c r="H4" s="52"/>
      <c r="I4" s="53"/>
      <c r="K4" s="51"/>
      <c r="L4" s="52"/>
      <c r="M4" s="52"/>
      <c r="N4" s="53"/>
    </row>
    <row r="5">
      <c r="A5" s="62"/>
      <c r="B5" s="15" t="s">
        <v>5</v>
      </c>
      <c r="C5" s="15" t="s">
        <v>107</v>
      </c>
      <c r="D5" s="15" t="s">
        <v>108</v>
      </c>
      <c r="E5" s="16" t="s">
        <v>109</v>
      </c>
      <c r="F5" s="15" t="s">
        <v>110</v>
      </c>
      <c r="G5" s="15" t="s">
        <v>111</v>
      </c>
      <c r="H5" s="16" t="s">
        <v>112</v>
      </c>
      <c r="I5" s="16" t="s">
        <v>113</v>
      </c>
      <c r="K5" s="63" t="s">
        <v>114</v>
      </c>
      <c r="L5" s="3"/>
      <c r="M5" s="63" t="s">
        <v>115</v>
      </c>
      <c r="N5" s="3"/>
    </row>
    <row r="6">
      <c r="B6" s="64">
        <v>1.0</v>
      </c>
      <c r="C6" s="65" t="s">
        <v>116</v>
      </c>
      <c r="D6" s="66" t="s">
        <v>33</v>
      </c>
      <c r="E6" s="67">
        <v>18.0</v>
      </c>
      <c r="F6" s="68">
        <v>8000.0</v>
      </c>
      <c r="G6" s="69">
        <f>sum(E6:E7)</f>
        <v>135</v>
      </c>
      <c r="H6" s="68">
        <f>(F6*G6)</f>
        <v>1080000</v>
      </c>
      <c r="I6" s="65" t="s">
        <v>117</v>
      </c>
      <c r="K6" s="65" t="s">
        <v>118</v>
      </c>
      <c r="L6" s="70">
        <v>1940000.0</v>
      </c>
      <c r="M6" s="71" t="s">
        <v>119</v>
      </c>
      <c r="N6" s="70">
        <v>590000.0</v>
      </c>
    </row>
    <row r="7">
      <c r="B7" s="39"/>
      <c r="C7" s="65" t="s">
        <v>120</v>
      </c>
      <c r="D7" s="39"/>
      <c r="E7" s="67">
        <v>117.0</v>
      </c>
      <c r="F7" s="39"/>
      <c r="G7" s="39"/>
      <c r="H7" s="39"/>
      <c r="I7" s="65" t="s">
        <v>121</v>
      </c>
      <c r="K7" s="65" t="s">
        <v>122</v>
      </c>
      <c r="L7" s="70">
        <v>130000.0</v>
      </c>
      <c r="M7" s="71" t="s">
        <v>122</v>
      </c>
      <c r="N7" s="70">
        <v>2450000.0</v>
      </c>
    </row>
    <row r="8">
      <c r="B8" s="72">
        <v>2.0</v>
      </c>
      <c r="C8" s="73" t="s">
        <v>116</v>
      </c>
      <c r="D8" s="74" t="s">
        <v>123</v>
      </c>
      <c r="E8" s="75">
        <v>23.0</v>
      </c>
      <c r="F8" s="76">
        <v>15000.0</v>
      </c>
      <c r="G8" s="69">
        <f>sum(E8:E9)</f>
        <v>45</v>
      </c>
      <c r="H8" s="68">
        <f>(F8*G8)</f>
        <v>675000</v>
      </c>
      <c r="I8" s="73" t="s">
        <v>117</v>
      </c>
      <c r="K8" s="77" t="s">
        <v>124</v>
      </c>
      <c r="L8" s="78">
        <f>sum(L6:L7)</f>
        <v>2070000</v>
      </c>
      <c r="M8" s="77" t="s">
        <v>125</v>
      </c>
      <c r="N8" s="78">
        <f>sum(N6:N7)</f>
        <v>3040000</v>
      </c>
    </row>
    <row r="9">
      <c r="B9" s="39"/>
      <c r="C9" s="73" t="s">
        <v>120</v>
      </c>
      <c r="D9" s="39"/>
      <c r="E9" s="75">
        <v>22.0</v>
      </c>
      <c r="F9" s="39"/>
      <c r="G9" s="39"/>
      <c r="H9" s="39"/>
      <c r="I9" s="73" t="s">
        <v>121</v>
      </c>
      <c r="K9" s="79" t="s">
        <v>126</v>
      </c>
      <c r="L9" s="80">
        <f>sum(L8,N8)</f>
        <v>5110000</v>
      </c>
      <c r="M9" s="49"/>
      <c r="N9" s="50"/>
    </row>
    <row r="10">
      <c r="B10" s="64">
        <v>3.0</v>
      </c>
      <c r="C10" s="65" t="s">
        <v>116</v>
      </c>
      <c r="D10" s="66" t="s">
        <v>127</v>
      </c>
      <c r="E10" s="67">
        <v>17.0</v>
      </c>
      <c r="F10" s="68">
        <v>35000.0</v>
      </c>
      <c r="G10" s="69">
        <f>sum(E10:E11)</f>
        <v>21</v>
      </c>
      <c r="H10" s="68">
        <f>(F10*G10)</f>
        <v>735000</v>
      </c>
      <c r="I10" s="65" t="s">
        <v>117</v>
      </c>
      <c r="K10" s="39"/>
      <c r="L10" s="51"/>
      <c r="M10" s="52"/>
      <c r="N10" s="53"/>
    </row>
    <row r="11">
      <c r="B11" s="39"/>
      <c r="C11" s="65" t="s">
        <v>120</v>
      </c>
      <c r="D11" s="39"/>
      <c r="E11" s="67">
        <v>4.0</v>
      </c>
      <c r="F11" s="39"/>
      <c r="G11" s="39"/>
      <c r="H11" s="39"/>
      <c r="I11" s="65" t="s">
        <v>121</v>
      </c>
      <c r="K11" s="81" t="s">
        <v>128</v>
      </c>
    </row>
    <row r="12">
      <c r="B12" s="72">
        <v>4.0</v>
      </c>
      <c r="C12" s="73" t="s">
        <v>116</v>
      </c>
      <c r="D12" s="74" t="s">
        <v>14</v>
      </c>
      <c r="E12" s="75">
        <v>15.0</v>
      </c>
      <c r="F12" s="76">
        <v>12000.0</v>
      </c>
      <c r="G12" s="69">
        <f>sum(E12:E13)</f>
        <v>37</v>
      </c>
      <c r="H12" s="68">
        <f>(F12*G12)</f>
        <v>444000</v>
      </c>
      <c r="I12" s="73" t="s">
        <v>117</v>
      </c>
      <c r="K12" s="81" t="s">
        <v>129</v>
      </c>
    </row>
    <row r="13">
      <c r="B13" s="39"/>
      <c r="C13" s="73" t="s">
        <v>120</v>
      </c>
      <c r="D13" s="39"/>
      <c r="E13" s="75">
        <v>22.0</v>
      </c>
      <c r="F13" s="39"/>
      <c r="G13" s="39"/>
      <c r="H13" s="39"/>
      <c r="I13" s="73" t="s">
        <v>121</v>
      </c>
      <c r="L13" s="82"/>
    </row>
    <row r="14">
      <c r="B14" s="64">
        <v>5.0</v>
      </c>
      <c r="C14" s="65" t="s">
        <v>116</v>
      </c>
      <c r="D14" s="66" t="s">
        <v>36</v>
      </c>
      <c r="E14" s="67">
        <v>20.0</v>
      </c>
      <c r="F14" s="68">
        <v>10000.0</v>
      </c>
      <c r="G14" s="69">
        <f>sum(E14:E15)</f>
        <v>20</v>
      </c>
      <c r="H14" s="68">
        <f>(F14*G14)</f>
        <v>200000</v>
      </c>
      <c r="I14" s="65" t="s">
        <v>117</v>
      </c>
      <c r="L14" s="82"/>
    </row>
    <row r="15">
      <c r="B15" s="39"/>
      <c r="C15" s="65" t="s">
        <v>120</v>
      </c>
      <c r="D15" s="39"/>
      <c r="E15" s="67">
        <v>0.0</v>
      </c>
      <c r="F15" s="39"/>
      <c r="G15" s="39"/>
      <c r="H15" s="39"/>
      <c r="I15" s="65" t="s">
        <v>121</v>
      </c>
      <c r="L15" s="83"/>
    </row>
    <row r="16">
      <c r="B16" s="72">
        <v>6.0</v>
      </c>
      <c r="C16" s="65" t="s">
        <v>116</v>
      </c>
      <c r="D16" s="74" t="s">
        <v>72</v>
      </c>
      <c r="E16" s="75">
        <v>20.0</v>
      </c>
      <c r="F16" s="76">
        <v>15000.0</v>
      </c>
      <c r="G16" s="69">
        <f>sum(E16:E17)</f>
        <v>25</v>
      </c>
      <c r="H16" s="68">
        <f>(F16*G16)</f>
        <v>375000</v>
      </c>
      <c r="I16" s="73" t="s">
        <v>117</v>
      </c>
      <c r="L16" s="82"/>
    </row>
    <row r="17">
      <c r="B17" s="39"/>
      <c r="C17" s="73" t="s">
        <v>120</v>
      </c>
      <c r="D17" s="39"/>
      <c r="E17" s="75">
        <v>5.0</v>
      </c>
      <c r="F17" s="39"/>
      <c r="G17" s="39"/>
      <c r="H17" s="39"/>
      <c r="I17" s="73" t="s">
        <v>121</v>
      </c>
      <c r="L17" s="83"/>
    </row>
    <row r="18">
      <c r="B18" s="64">
        <v>7.0</v>
      </c>
      <c r="C18" s="65" t="s">
        <v>116</v>
      </c>
      <c r="D18" s="66" t="s">
        <v>52</v>
      </c>
      <c r="E18" s="67">
        <v>17.0</v>
      </c>
      <c r="F18" s="68">
        <v>15000.0</v>
      </c>
      <c r="G18" s="69">
        <f>sum(E18:E19)</f>
        <v>30</v>
      </c>
      <c r="H18" s="68">
        <f>(F18*G18)</f>
        <v>450000</v>
      </c>
      <c r="I18" s="65" t="s">
        <v>117</v>
      </c>
      <c r="L18" s="83"/>
    </row>
    <row r="19">
      <c r="B19" s="39"/>
      <c r="C19" s="65" t="s">
        <v>120</v>
      </c>
      <c r="D19" s="39"/>
      <c r="E19" s="67">
        <v>13.0</v>
      </c>
      <c r="F19" s="39"/>
      <c r="G19" s="39"/>
      <c r="H19" s="39"/>
      <c r="I19" s="65" t="s">
        <v>121</v>
      </c>
    </row>
    <row r="20">
      <c r="B20" s="72">
        <v>8.0</v>
      </c>
      <c r="C20" s="65" t="s">
        <v>116</v>
      </c>
      <c r="D20" s="74" t="s">
        <v>64</v>
      </c>
      <c r="E20" s="75">
        <v>20.0</v>
      </c>
      <c r="F20" s="76">
        <v>10000.0</v>
      </c>
      <c r="G20" s="69">
        <f>sum(E20:E21)</f>
        <v>27</v>
      </c>
      <c r="H20" s="68">
        <f>(F20*G20)</f>
        <v>270000</v>
      </c>
      <c r="I20" s="73" t="s">
        <v>117</v>
      </c>
    </row>
    <row r="21">
      <c r="B21" s="39"/>
      <c r="C21" s="73" t="s">
        <v>120</v>
      </c>
      <c r="D21" s="39"/>
      <c r="E21" s="75">
        <v>7.0</v>
      </c>
      <c r="F21" s="39"/>
      <c r="G21" s="39"/>
      <c r="H21" s="39"/>
      <c r="I21" s="73" t="s">
        <v>121</v>
      </c>
    </row>
    <row r="22">
      <c r="B22" s="64">
        <v>9.0</v>
      </c>
      <c r="C22" s="65" t="s">
        <v>116</v>
      </c>
      <c r="D22" s="66" t="s">
        <v>56</v>
      </c>
      <c r="E22" s="67">
        <v>20.0</v>
      </c>
      <c r="F22" s="68">
        <v>5000.0</v>
      </c>
      <c r="G22" s="69">
        <f>sum(E22:E23)</f>
        <v>51</v>
      </c>
      <c r="H22" s="68">
        <f>(F22*G22)</f>
        <v>255000</v>
      </c>
      <c r="I22" s="65" t="s">
        <v>117</v>
      </c>
    </row>
    <row r="23">
      <c r="B23" s="39"/>
      <c r="C23" s="65" t="s">
        <v>120</v>
      </c>
      <c r="D23" s="39"/>
      <c r="E23" s="67">
        <v>31.0</v>
      </c>
      <c r="F23" s="39"/>
      <c r="G23" s="39"/>
      <c r="H23" s="39"/>
      <c r="I23" s="65" t="s">
        <v>121</v>
      </c>
    </row>
    <row r="24">
      <c r="B24" s="72">
        <v>10.0</v>
      </c>
      <c r="C24" s="74" t="s">
        <v>116</v>
      </c>
      <c r="D24" s="74" t="s">
        <v>130</v>
      </c>
      <c r="E24" s="84">
        <v>10.0</v>
      </c>
      <c r="F24" s="76">
        <v>15000.0</v>
      </c>
      <c r="G24" s="69">
        <f>sum(E24:E25)</f>
        <v>10</v>
      </c>
      <c r="H24" s="68">
        <f>(F24*G24)</f>
        <v>150000</v>
      </c>
      <c r="I24" s="74" t="s">
        <v>117</v>
      </c>
    </row>
    <row r="25">
      <c r="B25" s="39"/>
      <c r="C25" s="39"/>
      <c r="D25" s="39"/>
      <c r="E25" s="39"/>
      <c r="F25" s="39"/>
      <c r="G25" s="39"/>
      <c r="H25" s="39"/>
      <c r="I25" s="39"/>
    </row>
    <row r="26">
      <c r="B26" s="66">
        <v>11.0</v>
      </c>
      <c r="C26" s="66" t="s">
        <v>116</v>
      </c>
      <c r="D26" s="66" t="s">
        <v>17</v>
      </c>
      <c r="E26" s="85">
        <v>10.0</v>
      </c>
      <c r="F26" s="68">
        <v>35000.0</v>
      </c>
      <c r="G26" s="69">
        <f>sum(E26:E27)</f>
        <v>10</v>
      </c>
      <c r="H26" s="68">
        <f>(F26*G26)</f>
        <v>350000</v>
      </c>
      <c r="I26" s="66" t="s">
        <v>117</v>
      </c>
    </row>
    <row r="27">
      <c r="B27" s="39"/>
      <c r="C27" s="39"/>
      <c r="D27" s="39"/>
      <c r="E27" s="39"/>
      <c r="F27" s="39"/>
      <c r="G27" s="39"/>
      <c r="H27" s="39"/>
      <c r="I27" s="39"/>
    </row>
    <row r="28">
      <c r="B28" s="74">
        <v>12.0</v>
      </c>
      <c r="C28" s="74" t="s">
        <v>116</v>
      </c>
      <c r="D28" s="74" t="s">
        <v>20</v>
      </c>
      <c r="E28" s="84">
        <v>14.0</v>
      </c>
      <c r="F28" s="76">
        <v>8000.0</v>
      </c>
      <c r="G28" s="69">
        <f>sum(E28:E29)</f>
        <v>14</v>
      </c>
      <c r="H28" s="68">
        <f>(F28*G28)</f>
        <v>112000</v>
      </c>
      <c r="I28" s="74" t="s">
        <v>117</v>
      </c>
    </row>
    <row r="29">
      <c r="B29" s="39"/>
      <c r="C29" s="39"/>
      <c r="D29" s="39"/>
      <c r="E29" s="39"/>
      <c r="F29" s="39"/>
      <c r="G29" s="39"/>
      <c r="H29" s="39"/>
      <c r="I29" s="39"/>
    </row>
    <row r="30" ht="29.25" customHeight="1">
      <c r="B30" s="86" t="s">
        <v>131</v>
      </c>
      <c r="C30" s="2"/>
      <c r="D30" s="2"/>
      <c r="E30" s="2"/>
      <c r="F30" s="2"/>
      <c r="G30" s="3"/>
      <c r="H30" s="87">
        <f>SUM(H6:H28)</f>
        <v>5096000</v>
      </c>
      <c r="I30" s="3"/>
    </row>
    <row r="34">
      <c r="B34" s="60" t="s">
        <v>132</v>
      </c>
      <c r="C34" s="2"/>
      <c r="D34" s="2"/>
      <c r="E34" s="2"/>
      <c r="F34" s="2"/>
      <c r="G34" s="2"/>
      <c r="H34" s="2"/>
      <c r="I34" s="3"/>
    </row>
    <row r="35">
      <c r="B35" s="61" t="s">
        <v>1</v>
      </c>
      <c r="C35" s="49"/>
      <c r="D35" s="49"/>
      <c r="E35" s="49"/>
      <c r="F35" s="49"/>
      <c r="G35" s="49"/>
      <c r="H35" s="49"/>
      <c r="I35" s="50"/>
    </row>
    <row r="36">
      <c r="B36" s="51"/>
      <c r="C36" s="52"/>
      <c r="D36" s="52"/>
      <c r="E36" s="52"/>
      <c r="F36" s="52"/>
      <c r="G36" s="52"/>
      <c r="H36" s="52"/>
      <c r="I36" s="53"/>
    </row>
    <row r="37">
      <c r="B37" s="15" t="s">
        <v>5</v>
      </c>
      <c r="C37" s="16" t="s">
        <v>133</v>
      </c>
      <c r="D37" s="16" t="s">
        <v>134</v>
      </c>
      <c r="E37" s="16" t="s">
        <v>135</v>
      </c>
      <c r="F37" s="16" t="s">
        <v>136</v>
      </c>
      <c r="G37" s="16" t="s">
        <v>137</v>
      </c>
      <c r="H37" s="16" t="s">
        <v>138</v>
      </c>
      <c r="I37" s="16" t="s">
        <v>139</v>
      </c>
    </row>
    <row r="38">
      <c r="B38" s="64">
        <v>1.0</v>
      </c>
      <c r="C38" s="66" t="s">
        <v>140</v>
      </c>
      <c r="D38" s="88">
        <v>45664.0</v>
      </c>
      <c r="E38" s="66">
        <v>8.119713097E9</v>
      </c>
      <c r="F38" s="68" t="s">
        <v>141</v>
      </c>
      <c r="G38" s="69" t="s">
        <v>142</v>
      </c>
      <c r="H38" s="65" t="s">
        <v>143</v>
      </c>
      <c r="I38" s="66"/>
    </row>
    <row r="39">
      <c r="B39" s="38"/>
      <c r="C39" s="38"/>
      <c r="D39" s="38"/>
      <c r="E39" s="38"/>
      <c r="F39" s="38"/>
      <c r="G39" s="38"/>
      <c r="H39" s="65" t="s">
        <v>144</v>
      </c>
      <c r="I39" s="38"/>
    </row>
    <row r="40">
      <c r="B40" s="38"/>
      <c r="C40" s="38"/>
      <c r="D40" s="38"/>
      <c r="E40" s="38"/>
      <c r="F40" s="38"/>
      <c r="G40" s="38"/>
      <c r="H40" s="65" t="s">
        <v>145</v>
      </c>
      <c r="I40" s="38"/>
    </row>
    <row r="41">
      <c r="B41" s="39"/>
      <c r="C41" s="39"/>
      <c r="D41" s="39"/>
      <c r="E41" s="39"/>
      <c r="F41" s="39"/>
      <c r="G41" s="39"/>
      <c r="H41" s="65" t="s">
        <v>146</v>
      </c>
      <c r="I41" s="39"/>
    </row>
    <row r="42">
      <c r="B42" s="89">
        <v>2.0</v>
      </c>
      <c r="C42" s="73" t="s">
        <v>147</v>
      </c>
      <c r="D42" s="90">
        <v>45664.0</v>
      </c>
      <c r="E42" s="91">
        <v>8.5218497268E10</v>
      </c>
      <c r="F42" s="92" t="s">
        <v>148</v>
      </c>
      <c r="G42" s="71" t="s">
        <v>122</v>
      </c>
      <c r="H42" s="65" t="s">
        <v>149</v>
      </c>
      <c r="I42" s="73" t="s">
        <v>21</v>
      </c>
    </row>
    <row r="43" ht="34.5" customHeight="1">
      <c r="B43" s="93">
        <v>3.0</v>
      </c>
      <c r="C43" s="65" t="s">
        <v>150</v>
      </c>
      <c r="D43" s="94">
        <v>45664.0</v>
      </c>
      <c r="E43" s="91">
        <v>8.161981119E9</v>
      </c>
      <c r="F43" s="70" t="s">
        <v>151</v>
      </c>
      <c r="G43" s="71" t="s">
        <v>122</v>
      </c>
      <c r="H43" s="65" t="s">
        <v>149</v>
      </c>
      <c r="I43" s="65" t="s">
        <v>21</v>
      </c>
    </row>
    <row r="44">
      <c r="B44" s="72">
        <v>4.0</v>
      </c>
      <c r="C44" s="74" t="s">
        <v>152</v>
      </c>
      <c r="D44" s="95">
        <v>45664.0</v>
      </c>
      <c r="E44" s="96" t="s">
        <v>153</v>
      </c>
      <c r="F44" s="76" t="s">
        <v>154</v>
      </c>
      <c r="G44" s="69" t="s">
        <v>122</v>
      </c>
      <c r="H44" s="65" t="s">
        <v>155</v>
      </c>
      <c r="I44" s="74" t="s">
        <v>21</v>
      </c>
    </row>
    <row r="45">
      <c r="B45" s="39"/>
      <c r="C45" s="39"/>
      <c r="D45" s="39"/>
      <c r="E45" s="39"/>
      <c r="F45" s="39"/>
      <c r="G45" s="39"/>
      <c r="H45" s="65" t="s">
        <v>156</v>
      </c>
      <c r="I45" s="39"/>
    </row>
    <row r="46">
      <c r="B46" s="93">
        <v>5.0</v>
      </c>
      <c r="C46" s="65" t="s">
        <v>157</v>
      </c>
      <c r="D46" s="94">
        <v>45665.0</v>
      </c>
      <c r="E46" s="71" t="s">
        <v>158</v>
      </c>
      <c r="F46" s="92" t="s">
        <v>159</v>
      </c>
      <c r="G46" s="71" t="s">
        <v>122</v>
      </c>
      <c r="H46" s="65" t="s">
        <v>160</v>
      </c>
      <c r="I46" s="65" t="s">
        <v>21</v>
      </c>
    </row>
    <row r="47">
      <c r="B47" s="89">
        <v>6.0</v>
      </c>
      <c r="C47" s="97" t="s">
        <v>161</v>
      </c>
      <c r="D47" s="90">
        <v>45665.0</v>
      </c>
      <c r="E47" s="98" t="s">
        <v>162</v>
      </c>
      <c r="F47" s="92" t="s">
        <v>163</v>
      </c>
      <c r="G47" s="71" t="s">
        <v>122</v>
      </c>
      <c r="H47" s="65" t="s">
        <v>164</v>
      </c>
      <c r="I47" s="73" t="s">
        <v>21</v>
      </c>
    </row>
    <row r="48">
      <c r="B48" s="93">
        <v>7.0</v>
      </c>
      <c r="C48" s="65" t="s">
        <v>165</v>
      </c>
      <c r="D48" s="94">
        <v>45665.0</v>
      </c>
      <c r="E48" s="71" t="s">
        <v>166</v>
      </c>
      <c r="F48" s="92" t="s">
        <v>167</v>
      </c>
      <c r="G48" s="71" t="s">
        <v>122</v>
      </c>
      <c r="H48" s="65" t="s">
        <v>145</v>
      </c>
      <c r="I48" s="65" t="s">
        <v>21</v>
      </c>
    </row>
    <row r="49">
      <c r="B49" s="89">
        <v>8.0</v>
      </c>
      <c r="C49" s="97" t="s">
        <v>168</v>
      </c>
      <c r="D49" s="90">
        <v>45665.0</v>
      </c>
      <c r="E49" s="98" t="s">
        <v>169</v>
      </c>
      <c r="F49" s="92" t="s">
        <v>170</v>
      </c>
      <c r="G49" s="71" t="s">
        <v>122</v>
      </c>
      <c r="H49" s="65" t="s">
        <v>171</v>
      </c>
      <c r="I49" s="73" t="s">
        <v>21</v>
      </c>
    </row>
    <row r="50" ht="90.0" customHeight="1">
      <c r="B50" s="64">
        <v>9.0</v>
      </c>
      <c r="C50" s="66" t="s">
        <v>172</v>
      </c>
      <c r="D50" s="88">
        <v>45665.0</v>
      </c>
      <c r="E50" s="69" t="s">
        <v>173</v>
      </c>
      <c r="F50" s="76" t="s">
        <v>174</v>
      </c>
      <c r="G50" s="69" t="s">
        <v>142</v>
      </c>
      <c r="H50" s="65" t="s">
        <v>164</v>
      </c>
      <c r="I50" s="66"/>
    </row>
    <row r="51" ht="93.75" customHeight="1">
      <c r="B51" s="39"/>
      <c r="C51" s="39"/>
      <c r="D51" s="39"/>
      <c r="E51" s="39"/>
      <c r="F51" s="39"/>
      <c r="G51" s="39"/>
      <c r="H51" s="65" t="s">
        <v>171</v>
      </c>
      <c r="I51" s="39"/>
    </row>
    <row r="52">
      <c r="B52" s="89">
        <v>10.0</v>
      </c>
      <c r="C52" s="73" t="s">
        <v>175</v>
      </c>
      <c r="D52" s="90">
        <v>45665.0</v>
      </c>
      <c r="E52" s="98" t="s">
        <v>176</v>
      </c>
      <c r="F52" s="92" t="s">
        <v>177</v>
      </c>
      <c r="G52" s="71" t="s">
        <v>122</v>
      </c>
      <c r="H52" s="65" t="s">
        <v>171</v>
      </c>
      <c r="I52" s="73" t="s">
        <v>21</v>
      </c>
    </row>
    <row r="53">
      <c r="B53" s="65">
        <v>11.0</v>
      </c>
      <c r="C53" s="65" t="s">
        <v>178</v>
      </c>
      <c r="D53" s="94">
        <v>45667.0</v>
      </c>
      <c r="E53" s="71" t="s">
        <v>179</v>
      </c>
      <c r="F53" s="92" t="s">
        <v>180</v>
      </c>
      <c r="G53" s="71" t="s">
        <v>122</v>
      </c>
      <c r="H53" s="65" t="s">
        <v>156</v>
      </c>
      <c r="I53" s="65" t="s">
        <v>21</v>
      </c>
    </row>
    <row r="54" ht="78.0" customHeight="1">
      <c r="B54" s="74">
        <v>12.0</v>
      </c>
      <c r="C54" s="74" t="s">
        <v>181</v>
      </c>
      <c r="D54" s="99">
        <v>45667.0</v>
      </c>
      <c r="E54" s="74">
        <v>8.161849904E9</v>
      </c>
      <c r="F54" s="76" t="s">
        <v>141</v>
      </c>
      <c r="G54" s="69" t="s">
        <v>142</v>
      </c>
      <c r="H54" s="65" t="s">
        <v>145</v>
      </c>
      <c r="I54" s="74"/>
    </row>
    <row r="55" ht="61.5" customHeight="1">
      <c r="B55" s="38"/>
      <c r="C55" s="38"/>
      <c r="E55" s="38"/>
      <c r="F55" s="38"/>
      <c r="G55" s="38"/>
      <c r="H55" s="65" t="s">
        <v>164</v>
      </c>
      <c r="I55" s="38"/>
    </row>
    <row r="56" ht="60.0" customHeight="1">
      <c r="B56" s="38"/>
      <c r="C56" s="38"/>
      <c r="E56" s="38"/>
      <c r="F56" s="38"/>
      <c r="G56" s="38"/>
      <c r="H56" s="65" t="s">
        <v>160</v>
      </c>
      <c r="I56" s="38"/>
    </row>
    <row r="57" ht="89.25" customHeight="1">
      <c r="B57" s="39"/>
      <c r="C57" s="39"/>
      <c r="E57" s="39"/>
      <c r="F57" s="39"/>
      <c r="G57" s="39"/>
      <c r="H57" s="65" t="s">
        <v>149</v>
      </c>
      <c r="I57" s="39"/>
    </row>
    <row r="58" ht="81.0" customHeight="1">
      <c r="B58" s="66">
        <v>13.0</v>
      </c>
      <c r="C58" s="66" t="s">
        <v>182</v>
      </c>
      <c r="D58" s="88">
        <v>45667.0</v>
      </c>
      <c r="E58" s="69" t="s">
        <v>183</v>
      </c>
      <c r="F58" s="76" t="s">
        <v>141</v>
      </c>
      <c r="G58" s="69" t="s">
        <v>142</v>
      </c>
      <c r="H58" s="65" t="s">
        <v>184</v>
      </c>
      <c r="I58" s="66"/>
    </row>
    <row r="59" ht="118.5" customHeight="1">
      <c r="B59" s="38"/>
      <c r="C59" s="38"/>
      <c r="D59" s="38"/>
      <c r="E59" s="38"/>
      <c r="F59" s="38"/>
      <c r="G59" s="38"/>
      <c r="H59" s="65" t="s">
        <v>160</v>
      </c>
      <c r="I59" s="38"/>
    </row>
    <row r="60" ht="136.5" customHeight="1">
      <c r="B60" s="39"/>
      <c r="C60" s="39"/>
      <c r="D60" s="39"/>
      <c r="E60" s="39"/>
      <c r="F60" s="39"/>
      <c r="G60" s="39"/>
      <c r="H60" s="65" t="s">
        <v>185</v>
      </c>
      <c r="I60" s="39"/>
    </row>
    <row r="61" ht="85.5" customHeight="1">
      <c r="B61" s="74">
        <v>14.0</v>
      </c>
      <c r="C61" s="74" t="s">
        <v>186</v>
      </c>
      <c r="D61" s="95">
        <v>45667.0</v>
      </c>
      <c r="E61" s="96" t="s">
        <v>187</v>
      </c>
      <c r="F61" s="76" t="s">
        <v>141</v>
      </c>
      <c r="G61" s="69" t="s">
        <v>142</v>
      </c>
      <c r="H61" s="65" t="s">
        <v>188</v>
      </c>
      <c r="I61" s="74"/>
    </row>
    <row r="62" ht="89.25" customHeight="1">
      <c r="B62" s="38"/>
      <c r="C62" s="38"/>
      <c r="D62" s="38"/>
      <c r="E62" s="38"/>
      <c r="F62" s="38"/>
      <c r="G62" s="38"/>
      <c r="H62" s="65" t="s">
        <v>149</v>
      </c>
      <c r="I62" s="38"/>
    </row>
    <row r="63" ht="63.0" customHeight="1">
      <c r="B63" s="39"/>
      <c r="C63" s="39"/>
      <c r="D63" s="39"/>
      <c r="E63" s="39"/>
      <c r="F63" s="39"/>
      <c r="G63" s="39"/>
      <c r="H63" s="65" t="s">
        <v>189</v>
      </c>
      <c r="I63" s="39"/>
    </row>
    <row r="64" ht="105.75" customHeight="1">
      <c r="B64" s="100">
        <v>15.0</v>
      </c>
      <c r="C64" s="100" t="s">
        <v>190</v>
      </c>
      <c r="D64" s="101">
        <v>45667.0</v>
      </c>
      <c r="E64" s="102" t="s">
        <v>191</v>
      </c>
      <c r="F64" s="76" t="s">
        <v>141</v>
      </c>
      <c r="G64" s="69" t="s">
        <v>142</v>
      </c>
      <c r="H64" s="65" t="s">
        <v>192</v>
      </c>
      <c r="I64" s="66"/>
    </row>
    <row r="65" ht="113.25" customHeight="1">
      <c r="B65" s="39"/>
      <c r="C65" s="39"/>
      <c r="D65" s="39"/>
      <c r="E65" s="39"/>
      <c r="F65" s="39"/>
      <c r="G65" s="39"/>
      <c r="H65" s="65" t="s">
        <v>171</v>
      </c>
      <c r="I65" s="39"/>
    </row>
    <row r="66" ht="60.75" customHeight="1">
      <c r="B66" s="74">
        <v>16.0</v>
      </c>
      <c r="C66" s="74" t="s">
        <v>193</v>
      </c>
      <c r="D66" s="95">
        <v>45667.0</v>
      </c>
      <c r="E66" s="96" t="s">
        <v>194</v>
      </c>
      <c r="F66" s="76" t="s">
        <v>141</v>
      </c>
      <c r="G66" s="69" t="s">
        <v>142</v>
      </c>
      <c r="H66" s="65" t="s">
        <v>195</v>
      </c>
      <c r="I66" s="74"/>
    </row>
    <row r="67" ht="61.5" customHeight="1">
      <c r="B67" s="38"/>
      <c r="C67" s="38"/>
      <c r="D67" s="38"/>
      <c r="E67" s="38"/>
      <c r="F67" s="38"/>
      <c r="G67" s="38"/>
      <c r="H67" s="65" t="s">
        <v>189</v>
      </c>
      <c r="I67" s="38"/>
    </row>
    <row r="68" ht="57.75" customHeight="1">
      <c r="B68" s="39"/>
      <c r="C68" s="39"/>
      <c r="D68" s="39"/>
      <c r="E68" s="39"/>
      <c r="F68" s="39"/>
      <c r="G68" s="39"/>
      <c r="H68" s="65" t="s">
        <v>196</v>
      </c>
      <c r="I68" s="39"/>
    </row>
    <row r="69">
      <c r="B69" s="66">
        <v>17.0</v>
      </c>
      <c r="C69" s="66" t="s">
        <v>197</v>
      </c>
      <c r="D69" s="88">
        <v>45667.0</v>
      </c>
      <c r="E69" s="69" t="s">
        <v>198</v>
      </c>
      <c r="F69" s="76" t="s">
        <v>141</v>
      </c>
      <c r="G69" s="69" t="s">
        <v>142</v>
      </c>
      <c r="H69" s="66" t="s">
        <v>199</v>
      </c>
      <c r="I69" s="66"/>
    </row>
    <row r="70">
      <c r="B70" s="38"/>
      <c r="C70" s="38"/>
      <c r="D70" s="38"/>
      <c r="E70" s="38"/>
      <c r="F70" s="38"/>
      <c r="G70" s="38"/>
      <c r="H70" s="38"/>
      <c r="I70" s="38"/>
    </row>
    <row r="71" ht="248.25" customHeight="1">
      <c r="B71" s="39"/>
      <c r="C71" s="39"/>
      <c r="D71" s="39"/>
      <c r="E71" s="39"/>
      <c r="F71" s="39"/>
      <c r="G71" s="39"/>
      <c r="H71" s="39"/>
      <c r="I71" s="39"/>
    </row>
    <row r="72">
      <c r="B72" s="74">
        <v>18.0</v>
      </c>
      <c r="C72" s="74" t="s">
        <v>200</v>
      </c>
      <c r="D72" s="95">
        <v>45667.0</v>
      </c>
      <c r="E72" s="96" t="s">
        <v>201</v>
      </c>
      <c r="F72" s="76" t="s">
        <v>141</v>
      </c>
      <c r="G72" s="69" t="s">
        <v>142</v>
      </c>
      <c r="H72" s="66" t="s">
        <v>202</v>
      </c>
      <c r="I72" s="74"/>
    </row>
    <row r="73">
      <c r="B73" s="38"/>
      <c r="C73" s="38"/>
      <c r="D73" s="38"/>
      <c r="E73" s="38"/>
      <c r="F73" s="38"/>
      <c r="G73" s="38"/>
      <c r="H73" s="38"/>
      <c r="I73" s="38"/>
    </row>
    <row r="74" ht="198.75" customHeight="1">
      <c r="B74" s="39"/>
      <c r="C74" s="39"/>
      <c r="D74" s="39"/>
      <c r="E74" s="39"/>
      <c r="F74" s="39"/>
      <c r="G74" s="39"/>
      <c r="H74" s="39"/>
      <c r="I74" s="39"/>
    </row>
    <row r="75" ht="96.0" customHeight="1">
      <c r="B75" s="100">
        <v>19.0</v>
      </c>
      <c r="C75" s="100" t="s">
        <v>203</v>
      </c>
      <c r="D75" s="101">
        <v>45667.0</v>
      </c>
      <c r="E75" s="102" t="s">
        <v>204</v>
      </c>
      <c r="F75" s="76" t="s">
        <v>141</v>
      </c>
      <c r="G75" s="69" t="s">
        <v>142</v>
      </c>
      <c r="H75" s="66" t="s">
        <v>196</v>
      </c>
      <c r="I75" s="66"/>
    </row>
    <row r="76" ht="90.0" customHeight="1">
      <c r="B76" s="39"/>
      <c r="C76" s="39"/>
      <c r="D76" s="39"/>
      <c r="E76" s="39"/>
      <c r="F76" s="39"/>
      <c r="G76" s="39"/>
      <c r="H76" s="39"/>
      <c r="I76" s="39"/>
    </row>
    <row r="77" ht="61.5" customHeight="1">
      <c r="B77" s="74">
        <v>21.0</v>
      </c>
      <c r="C77" s="74" t="s">
        <v>205</v>
      </c>
      <c r="D77" s="95">
        <v>45667.0</v>
      </c>
      <c r="E77" s="96" t="s">
        <v>206</v>
      </c>
      <c r="F77" s="76" t="s">
        <v>141</v>
      </c>
      <c r="G77" s="69" t="s">
        <v>142</v>
      </c>
      <c r="H77" s="65" t="s">
        <v>192</v>
      </c>
      <c r="I77" s="74"/>
    </row>
    <row r="78" ht="60.0" customHeight="1">
      <c r="B78" s="38"/>
      <c r="C78" s="38"/>
      <c r="D78" s="38"/>
      <c r="E78" s="38"/>
      <c r="F78" s="38"/>
      <c r="G78" s="38"/>
      <c r="H78" s="65" t="s">
        <v>207</v>
      </c>
      <c r="I78" s="38"/>
    </row>
    <row r="79" ht="56.25" customHeight="1">
      <c r="B79" s="38"/>
      <c r="C79" s="38"/>
      <c r="D79" s="38"/>
      <c r="E79" s="38"/>
      <c r="F79" s="38"/>
      <c r="G79" s="38"/>
      <c r="H79" s="65" t="s">
        <v>208</v>
      </c>
      <c r="I79" s="38"/>
    </row>
    <row r="80" ht="56.25" customHeight="1">
      <c r="B80" s="39"/>
      <c r="C80" s="39"/>
      <c r="D80" s="39"/>
      <c r="E80" s="39"/>
      <c r="F80" s="39"/>
      <c r="G80" s="39"/>
      <c r="H80" s="65" t="s">
        <v>149</v>
      </c>
      <c r="I80" s="39"/>
    </row>
    <row r="81" ht="139.5" customHeight="1">
      <c r="B81" s="74">
        <v>22.0</v>
      </c>
      <c r="C81" s="66" t="s">
        <v>209</v>
      </c>
      <c r="D81" s="88">
        <v>45667.0</v>
      </c>
      <c r="E81" s="69" t="s">
        <v>210</v>
      </c>
      <c r="F81" s="76" t="s">
        <v>141</v>
      </c>
      <c r="G81" s="69" t="s">
        <v>142</v>
      </c>
      <c r="H81" s="65" t="s">
        <v>184</v>
      </c>
      <c r="I81" s="66"/>
    </row>
    <row r="82" ht="154.5" customHeight="1">
      <c r="B82" s="39"/>
      <c r="C82" s="39"/>
      <c r="D82" s="39"/>
      <c r="E82" s="39"/>
      <c r="F82" s="39"/>
      <c r="G82" s="39"/>
      <c r="H82" s="65" t="s">
        <v>211</v>
      </c>
      <c r="I82" s="39"/>
    </row>
    <row r="83">
      <c r="B83" s="74">
        <v>23.0</v>
      </c>
      <c r="C83" s="74" t="s">
        <v>212</v>
      </c>
      <c r="D83" s="95">
        <v>45667.0</v>
      </c>
      <c r="E83" s="96" t="s">
        <v>213</v>
      </c>
      <c r="F83" s="76" t="s">
        <v>214</v>
      </c>
      <c r="G83" s="69" t="s">
        <v>142</v>
      </c>
      <c r="H83" s="66" t="s">
        <v>145</v>
      </c>
      <c r="I83" s="74"/>
    </row>
    <row r="84">
      <c r="B84" s="38"/>
      <c r="C84" s="38"/>
      <c r="D84" s="38"/>
      <c r="E84" s="38"/>
      <c r="F84" s="38"/>
      <c r="G84" s="38"/>
      <c r="H84" s="38"/>
      <c r="I84" s="38"/>
    </row>
    <row r="85">
      <c r="B85" s="39"/>
      <c r="C85" s="39"/>
      <c r="D85" s="39"/>
      <c r="E85" s="39"/>
      <c r="F85" s="39"/>
      <c r="G85" s="39"/>
      <c r="H85" s="39"/>
      <c r="I85" s="39"/>
    </row>
    <row r="86" ht="113.25" customHeight="1">
      <c r="B86" s="100">
        <v>24.0</v>
      </c>
      <c r="C86" s="100" t="s">
        <v>215</v>
      </c>
      <c r="D86" s="101">
        <v>45667.0</v>
      </c>
      <c r="E86" s="102" t="s">
        <v>216</v>
      </c>
      <c r="F86" s="76" t="s">
        <v>141</v>
      </c>
      <c r="G86" s="69" t="s">
        <v>142</v>
      </c>
      <c r="H86" s="65" t="s">
        <v>192</v>
      </c>
      <c r="I86" s="66"/>
    </row>
    <row r="87" ht="108.0" customHeight="1">
      <c r="B87" s="39"/>
      <c r="C87" s="39"/>
      <c r="D87" s="39"/>
      <c r="E87" s="39"/>
      <c r="F87" s="39"/>
      <c r="G87" s="39"/>
      <c r="H87" s="65" t="s">
        <v>149</v>
      </c>
      <c r="I87" s="39"/>
    </row>
    <row r="88" ht="141.75" customHeight="1">
      <c r="B88" s="74">
        <v>25.0</v>
      </c>
      <c r="C88" s="74" t="s">
        <v>217</v>
      </c>
      <c r="D88" s="95">
        <v>45667.0</v>
      </c>
      <c r="E88" s="96" t="s">
        <v>218</v>
      </c>
      <c r="F88" s="76" t="s">
        <v>141</v>
      </c>
      <c r="G88" s="69" t="s">
        <v>142</v>
      </c>
      <c r="H88" s="65" t="s">
        <v>188</v>
      </c>
      <c r="I88" s="74"/>
    </row>
    <row r="89" ht="186.0" customHeight="1">
      <c r="B89" s="39"/>
      <c r="C89" s="39"/>
      <c r="D89" s="39"/>
      <c r="E89" s="39"/>
      <c r="F89" s="39"/>
      <c r="G89" s="39"/>
      <c r="H89" s="65" t="s">
        <v>219</v>
      </c>
      <c r="I89" s="39"/>
    </row>
    <row r="90" ht="192.75" customHeight="1">
      <c r="B90" s="103">
        <v>26.0</v>
      </c>
      <c r="C90" s="103" t="s">
        <v>220</v>
      </c>
      <c r="D90" s="104">
        <v>45667.0</v>
      </c>
      <c r="E90" s="105" t="s">
        <v>221</v>
      </c>
      <c r="F90" s="92" t="s">
        <v>141</v>
      </c>
      <c r="G90" s="71" t="s">
        <v>142</v>
      </c>
      <c r="H90" s="65" t="s">
        <v>222</v>
      </c>
      <c r="I90" s="65"/>
    </row>
    <row r="91" ht="95.25" customHeight="1">
      <c r="B91" s="74">
        <v>27.0</v>
      </c>
      <c r="C91" s="74" t="s">
        <v>223</v>
      </c>
      <c r="D91" s="95">
        <v>45667.0</v>
      </c>
      <c r="E91" s="96" t="s">
        <v>224</v>
      </c>
      <c r="F91" s="76" t="s">
        <v>141</v>
      </c>
      <c r="G91" s="69" t="s">
        <v>142</v>
      </c>
      <c r="H91" s="65" t="s">
        <v>188</v>
      </c>
      <c r="I91" s="74"/>
    </row>
    <row r="92" ht="133.5" customHeight="1">
      <c r="B92" s="39"/>
      <c r="C92" s="39"/>
      <c r="D92" s="39"/>
      <c r="E92" s="39"/>
      <c r="F92" s="39"/>
      <c r="G92" s="39"/>
      <c r="H92" s="65" t="s">
        <v>225</v>
      </c>
      <c r="I92" s="39"/>
    </row>
    <row r="93" ht="93.75" customHeight="1">
      <c r="B93" s="74">
        <v>28.0</v>
      </c>
      <c r="C93" s="66" t="s">
        <v>226</v>
      </c>
      <c r="D93" s="88">
        <v>45667.0</v>
      </c>
      <c r="E93" s="69" t="s">
        <v>227</v>
      </c>
      <c r="F93" s="76" t="s">
        <v>141</v>
      </c>
      <c r="G93" s="69" t="s">
        <v>142</v>
      </c>
      <c r="H93" s="65" t="s">
        <v>228</v>
      </c>
      <c r="I93" s="66"/>
    </row>
    <row r="94" ht="83.25" customHeight="1">
      <c r="B94" s="38"/>
      <c r="C94" s="38"/>
      <c r="D94" s="38"/>
      <c r="E94" s="38"/>
      <c r="F94" s="38"/>
      <c r="G94" s="38"/>
      <c r="H94" s="65" t="s">
        <v>229</v>
      </c>
      <c r="I94" s="38"/>
    </row>
    <row r="95" ht="131.25" customHeight="1">
      <c r="B95" s="39"/>
      <c r="C95" s="39"/>
      <c r="D95" s="39"/>
      <c r="E95" s="39"/>
      <c r="F95" s="39"/>
      <c r="G95" s="39"/>
      <c r="H95" s="65" t="s">
        <v>225</v>
      </c>
      <c r="I95" s="39"/>
    </row>
    <row r="96" ht="68.25" customHeight="1">
      <c r="B96" s="74">
        <v>29.0</v>
      </c>
      <c r="C96" s="74" t="s">
        <v>230</v>
      </c>
      <c r="D96" s="95">
        <v>45667.0</v>
      </c>
      <c r="E96" s="96" t="s">
        <v>231</v>
      </c>
      <c r="F96" s="76" t="s">
        <v>141</v>
      </c>
      <c r="G96" s="69" t="s">
        <v>142</v>
      </c>
      <c r="H96" s="65" t="s">
        <v>232</v>
      </c>
      <c r="I96" s="74"/>
    </row>
    <row r="97" ht="81.0" customHeight="1">
      <c r="B97" s="38"/>
      <c r="C97" s="38"/>
      <c r="D97" s="38"/>
      <c r="E97" s="38"/>
      <c r="F97" s="38"/>
      <c r="G97" s="38"/>
      <c r="H97" s="65" t="s">
        <v>225</v>
      </c>
      <c r="I97" s="38"/>
    </row>
    <row r="98" ht="117.75" customHeight="1">
      <c r="B98" s="39"/>
      <c r="C98" s="39"/>
      <c r="D98" s="39"/>
      <c r="E98" s="39"/>
      <c r="F98" s="39"/>
      <c r="G98" s="39"/>
      <c r="H98" s="65" t="s">
        <v>189</v>
      </c>
      <c r="I98" s="39"/>
    </row>
    <row r="99" ht="110.25" customHeight="1">
      <c r="B99" s="100">
        <v>30.0</v>
      </c>
      <c r="C99" s="100" t="s">
        <v>233</v>
      </c>
      <c r="D99" s="101">
        <v>45670.0</v>
      </c>
      <c r="E99" s="102" t="s">
        <v>234</v>
      </c>
      <c r="F99" s="76" t="s">
        <v>141</v>
      </c>
      <c r="G99" s="69" t="s">
        <v>142</v>
      </c>
      <c r="H99" s="65" t="s">
        <v>160</v>
      </c>
      <c r="I99" s="66"/>
    </row>
    <row r="100" ht="120.75" customHeight="1">
      <c r="B100" s="39"/>
      <c r="C100" s="39"/>
      <c r="D100" s="39"/>
      <c r="E100" s="39"/>
      <c r="F100" s="39"/>
      <c r="G100" s="39"/>
      <c r="H100" s="65" t="s">
        <v>189</v>
      </c>
      <c r="I100" s="39"/>
    </row>
    <row r="101">
      <c r="B101" s="106"/>
    </row>
  </sheetData>
  <mergeCells count="225">
    <mergeCell ref="B50:B51"/>
    <mergeCell ref="C50:C51"/>
    <mergeCell ref="D50:D51"/>
    <mergeCell ref="E50:E51"/>
    <mergeCell ref="F50:F51"/>
    <mergeCell ref="G50:G51"/>
    <mergeCell ref="I50:I51"/>
    <mergeCell ref="B54:B57"/>
    <mergeCell ref="C54:C57"/>
    <mergeCell ref="D54:D57"/>
    <mergeCell ref="E54:E57"/>
    <mergeCell ref="F54:F57"/>
    <mergeCell ref="G54:G57"/>
    <mergeCell ref="I54:I57"/>
    <mergeCell ref="B75:B76"/>
    <mergeCell ref="C77:C80"/>
    <mergeCell ref="D77:D80"/>
    <mergeCell ref="E77:E80"/>
    <mergeCell ref="F77:F80"/>
    <mergeCell ref="G77:G80"/>
    <mergeCell ref="I77:I80"/>
    <mergeCell ref="B77:B80"/>
    <mergeCell ref="C81:C82"/>
    <mergeCell ref="D81:D82"/>
    <mergeCell ref="E81:E82"/>
    <mergeCell ref="F81:F82"/>
    <mergeCell ref="G81:G82"/>
    <mergeCell ref="I81:I82"/>
    <mergeCell ref="H83:H85"/>
    <mergeCell ref="I83:I85"/>
    <mergeCell ref="B81:B82"/>
    <mergeCell ref="B83:B85"/>
    <mergeCell ref="C83:C85"/>
    <mergeCell ref="D83:D85"/>
    <mergeCell ref="E83:E85"/>
    <mergeCell ref="F83:F85"/>
    <mergeCell ref="G83:G85"/>
    <mergeCell ref="B86:B87"/>
    <mergeCell ref="C86:C87"/>
    <mergeCell ref="D86:D87"/>
    <mergeCell ref="E86:E87"/>
    <mergeCell ref="F86:F87"/>
    <mergeCell ref="G86:G87"/>
    <mergeCell ref="I86:I87"/>
    <mergeCell ref="B88:B89"/>
    <mergeCell ref="C88:C89"/>
    <mergeCell ref="D88:D89"/>
    <mergeCell ref="E88:E89"/>
    <mergeCell ref="F88:F89"/>
    <mergeCell ref="G88:G89"/>
    <mergeCell ref="I88:I89"/>
    <mergeCell ref="B91:B92"/>
    <mergeCell ref="C91:C92"/>
    <mergeCell ref="D91:D92"/>
    <mergeCell ref="E91:E92"/>
    <mergeCell ref="F91:F92"/>
    <mergeCell ref="G91:G92"/>
    <mergeCell ref="I91:I92"/>
    <mergeCell ref="B93:B95"/>
    <mergeCell ref="C93:C95"/>
    <mergeCell ref="D93:D95"/>
    <mergeCell ref="E93:E95"/>
    <mergeCell ref="F93:F95"/>
    <mergeCell ref="G93:G95"/>
    <mergeCell ref="I93:I95"/>
    <mergeCell ref="B24:B25"/>
    <mergeCell ref="B26:B27"/>
    <mergeCell ref="E26:E27"/>
    <mergeCell ref="F26:F27"/>
    <mergeCell ref="G26:G27"/>
    <mergeCell ref="H26:H27"/>
    <mergeCell ref="I26:I27"/>
    <mergeCell ref="C26:C27"/>
    <mergeCell ref="B28:B29"/>
    <mergeCell ref="C28:C29"/>
    <mergeCell ref="D28:D29"/>
    <mergeCell ref="E28:E29"/>
    <mergeCell ref="F28:F29"/>
    <mergeCell ref="G28:G29"/>
    <mergeCell ref="E38:E41"/>
    <mergeCell ref="F38:F41"/>
    <mergeCell ref="G38:G41"/>
    <mergeCell ref="I38:I41"/>
    <mergeCell ref="B30:G30"/>
    <mergeCell ref="H30:I30"/>
    <mergeCell ref="B34:I34"/>
    <mergeCell ref="B35:I36"/>
    <mergeCell ref="B38:B41"/>
    <mergeCell ref="C38:C41"/>
    <mergeCell ref="D38:D41"/>
    <mergeCell ref="B44:B45"/>
    <mergeCell ref="C44:C45"/>
    <mergeCell ref="D44:D45"/>
    <mergeCell ref="E44:E45"/>
    <mergeCell ref="F44:F45"/>
    <mergeCell ref="G44:G45"/>
    <mergeCell ref="I44:I45"/>
    <mergeCell ref="B99:B100"/>
    <mergeCell ref="C99:C100"/>
    <mergeCell ref="D99:D100"/>
    <mergeCell ref="E99:E100"/>
    <mergeCell ref="F99:F100"/>
    <mergeCell ref="G99:G100"/>
    <mergeCell ref="I99:I100"/>
    <mergeCell ref="B96:B98"/>
    <mergeCell ref="C96:C98"/>
    <mergeCell ref="D96:D98"/>
    <mergeCell ref="E96:E98"/>
    <mergeCell ref="F96:F98"/>
    <mergeCell ref="G96:G98"/>
    <mergeCell ref="I96:I98"/>
    <mergeCell ref="F24:F25"/>
    <mergeCell ref="G24:G25"/>
    <mergeCell ref="F20:F21"/>
    <mergeCell ref="G20:G21"/>
    <mergeCell ref="H20:H21"/>
    <mergeCell ref="F22:F23"/>
    <mergeCell ref="G22:G23"/>
    <mergeCell ref="H22:H23"/>
    <mergeCell ref="E24:E25"/>
    <mergeCell ref="H24:H25"/>
    <mergeCell ref="D24:D25"/>
    <mergeCell ref="D26:D27"/>
    <mergeCell ref="D10:D11"/>
    <mergeCell ref="D12:D13"/>
    <mergeCell ref="D14:D15"/>
    <mergeCell ref="D16:D17"/>
    <mergeCell ref="D18:D19"/>
    <mergeCell ref="D20:D21"/>
    <mergeCell ref="D22:D23"/>
    <mergeCell ref="G6:G7"/>
    <mergeCell ref="H6:H7"/>
    <mergeCell ref="G8:G9"/>
    <mergeCell ref="H8:H9"/>
    <mergeCell ref="K9:K10"/>
    <mergeCell ref="L9:N10"/>
    <mergeCell ref="B2:I2"/>
    <mergeCell ref="K2:N2"/>
    <mergeCell ref="B3:I4"/>
    <mergeCell ref="K3:N4"/>
    <mergeCell ref="K5:L5"/>
    <mergeCell ref="M5:N5"/>
    <mergeCell ref="B6:B7"/>
    <mergeCell ref="D6:D7"/>
    <mergeCell ref="F6:F7"/>
    <mergeCell ref="B8:B9"/>
    <mergeCell ref="D8:D9"/>
    <mergeCell ref="F8:F9"/>
    <mergeCell ref="B10:B11"/>
    <mergeCell ref="F12:F13"/>
    <mergeCell ref="F10:F11"/>
    <mergeCell ref="G10:G11"/>
    <mergeCell ref="H10:H11"/>
    <mergeCell ref="G12:G13"/>
    <mergeCell ref="H12:H13"/>
    <mergeCell ref="G14:G15"/>
    <mergeCell ref="H14:H15"/>
    <mergeCell ref="F14:F15"/>
    <mergeCell ref="F16:F17"/>
    <mergeCell ref="G16:G17"/>
    <mergeCell ref="H16:H17"/>
    <mergeCell ref="F18:F19"/>
    <mergeCell ref="G18:G19"/>
    <mergeCell ref="H18:H19"/>
    <mergeCell ref="I24:I25"/>
    <mergeCell ref="B12:B13"/>
    <mergeCell ref="B14:B15"/>
    <mergeCell ref="B16:B17"/>
    <mergeCell ref="B18:B19"/>
    <mergeCell ref="B20:B21"/>
    <mergeCell ref="B22:B23"/>
    <mergeCell ref="C24:C25"/>
    <mergeCell ref="H28:H29"/>
    <mergeCell ref="I28:I29"/>
    <mergeCell ref="B58:B60"/>
    <mergeCell ref="C58:C60"/>
    <mergeCell ref="D58:D60"/>
    <mergeCell ref="E58:E60"/>
    <mergeCell ref="F58:F60"/>
    <mergeCell ref="G58:G60"/>
    <mergeCell ref="I58:I60"/>
    <mergeCell ref="B61:B63"/>
    <mergeCell ref="C61:C63"/>
    <mergeCell ref="D61:D63"/>
    <mergeCell ref="E61:E63"/>
    <mergeCell ref="F61:F63"/>
    <mergeCell ref="G61:G63"/>
    <mergeCell ref="I61:I63"/>
    <mergeCell ref="B64:B65"/>
    <mergeCell ref="C64:C65"/>
    <mergeCell ref="D64:D65"/>
    <mergeCell ref="E64:E65"/>
    <mergeCell ref="F64:F65"/>
    <mergeCell ref="G64:G65"/>
    <mergeCell ref="I64:I65"/>
    <mergeCell ref="B66:B68"/>
    <mergeCell ref="C66:C68"/>
    <mergeCell ref="D66:D68"/>
    <mergeCell ref="E66:E68"/>
    <mergeCell ref="F66:F68"/>
    <mergeCell ref="G66:G68"/>
    <mergeCell ref="I66:I68"/>
    <mergeCell ref="C69:C71"/>
    <mergeCell ref="D69:D71"/>
    <mergeCell ref="E69:E71"/>
    <mergeCell ref="F69:F71"/>
    <mergeCell ref="G69:G71"/>
    <mergeCell ref="H69:H71"/>
    <mergeCell ref="I69:I71"/>
    <mergeCell ref="B69:B71"/>
    <mergeCell ref="B72:B74"/>
    <mergeCell ref="C72:C74"/>
    <mergeCell ref="D72:D74"/>
    <mergeCell ref="E72:E74"/>
    <mergeCell ref="F72:F74"/>
    <mergeCell ref="G72:G74"/>
    <mergeCell ref="G75:G76"/>
    <mergeCell ref="H75:H76"/>
    <mergeCell ref="H72:H74"/>
    <mergeCell ref="I72:I74"/>
    <mergeCell ref="C75:C76"/>
    <mergeCell ref="D75:D76"/>
    <mergeCell ref="E75:E76"/>
    <mergeCell ref="F75:F76"/>
    <mergeCell ref="I75:I76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1.38"/>
    <col customWidth="1" min="3" max="3" width="26.13"/>
    <col customWidth="1" min="4" max="4" width="19.63"/>
    <col customWidth="1" min="5" max="5" width="25.5"/>
    <col customWidth="1" min="7" max="7" width="19.5"/>
    <col customWidth="1" min="8" max="8" width="18.38"/>
    <col customWidth="1" min="9" max="9" width="20.88"/>
    <col customWidth="1" min="10" max="10" width="19.88"/>
    <col customWidth="1" min="11" max="12" width="19.75"/>
    <col customWidth="1" min="14" max="14" width="18.13"/>
    <col customWidth="1" min="15" max="15" width="17.0"/>
    <col customWidth="1" min="16" max="17" width="19.38"/>
    <col customWidth="1" min="18" max="18" width="23.63"/>
  </cols>
  <sheetData>
    <row r="2">
      <c r="B2" s="107" t="s">
        <v>235</v>
      </c>
      <c r="C2" s="2"/>
      <c r="D2" s="2"/>
      <c r="E2" s="3"/>
      <c r="G2" s="108" t="s">
        <v>236</v>
      </c>
      <c r="H2" s="2"/>
      <c r="I2" s="2"/>
      <c r="J2" s="2"/>
      <c r="K2" s="2"/>
      <c r="L2" s="3"/>
      <c r="N2" s="109" t="s">
        <v>237</v>
      </c>
      <c r="O2" s="2"/>
      <c r="P2" s="2"/>
      <c r="Q2" s="2"/>
      <c r="R2" s="3"/>
    </row>
    <row r="3" ht="25.5" customHeight="1">
      <c r="B3" s="110" t="s">
        <v>1</v>
      </c>
      <c r="C3" s="2"/>
      <c r="D3" s="2"/>
      <c r="E3" s="3"/>
      <c r="G3" s="111" t="s">
        <v>238</v>
      </c>
      <c r="H3" s="49"/>
      <c r="I3" s="49"/>
      <c r="J3" s="49"/>
      <c r="K3" s="49"/>
      <c r="L3" s="50"/>
      <c r="N3" s="112" t="s">
        <v>238</v>
      </c>
      <c r="O3" s="2"/>
      <c r="P3" s="2"/>
      <c r="Q3" s="2"/>
      <c r="R3" s="3"/>
    </row>
    <row r="4" ht="18.0" customHeight="1">
      <c r="B4" s="113" t="s">
        <v>239</v>
      </c>
      <c r="C4" s="50"/>
      <c r="D4" s="113" t="s">
        <v>240</v>
      </c>
      <c r="E4" s="50"/>
      <c r="G4" s="51"/>
      <c r="H4" s="52"/>
      <c r="I4" s="52"/>
      <c r="J4" s="52"/>
      <c r="K4" s="52"/>
      <c r="L4" s="53"/>
      <c r="N4" s="114" t="s">
        <v>241</v>
      </c>
      <c r="O4" s="115" t="s">
        <v>242</v>
      </c>
      <c r="P4" s="116" t="s">
        <v>243</v>
      </c>
      <c r="Q4" s="115" t="s">
        <v>244</v>
      </c>
      <c r="R4" s="114" t="s">
        <v>245</v>
      </c>
    </row>
    <row r="5" ht="18.0" customHeight="1">
      <c r="B5" s="51"/>
      <c r="C5" s="53"/>
      <c r="D5" s="51"/>
      <c r="E5" s="53"/>
      <c r="G5" s="117" t="s">
        <v>3</v>
      </c>
      <c r="H5" s="118" t="s">
        <v>246</v>
      </c>
      <c r="I5" s="119">
        <v>3.0</v>
      </c>
      <c r="J5" s="117" t="s">
        <v>76</v>
      </c>
      <c r="K5" s="118" t="s">
        <v>246</v>
      </c>
      <c r="L5" s="120">
        <v>2.0</v>
      </c>
      <c r="N5" s="121" t="s">
        <v>3</v>
      </c>
      <c r="O5" s="122">
        <f>sum(I5:I10)</f>
        <v>17</v>
      </c>
      <c r="P5" s="38"/>
      <c r="Q5" s="123">
        <v>0.17</v>
      </c>
      <c r="R5" s="124">
        <f t="shared" ref="R5:R10" si="1">Q5*1000000</f>
        <v>170000</v>
      </c>
    </row>
    <row r="6">
      <c r="B6" s="125" t="s">
        <v>247</v>
      </c>
      <c r="C6" s="126">
        <v>2070000.0</v>
      </c>
      <c r="D6" s="127" t="s">
        <v>248</v>
      </c>
      <c r="E6" s="126">
        <v>3383325.0</v>
      </c>
      <c r="G6" s="38"/>
      <c r="H6" s="118" t="s">
        <v>89</v>
      </c>
      <c r="I6" s="119">
        <v>3.0</v>
      </c>
      <c r="J6" s="38"/>
      <c r="K6" s="118" t="s">
        <v>89</v>
      </c>
      <c r="L6" s="120">
        <v>3.0</v>
      </c>
      <c r="N6" s="121" t="s">
        <v>76</v>
      </c>
      <c r="O6" s="122">
        <f>SUM(L5:L10)</f>
        <v>16</v>
      </c>
      <c r="P6" s="38"/>
      <c r="Q6" s="123">
        <v>0.16</v>
      </c>
      <c r="R6" s="124">
        <f t="shared" si="1"/>
        <v>160000</v>
      </c>
    </row>
    <row r="7">
      <c r="B7" s="125" t="s">
        <v>249</v>
      </c>
      <c r="C7" s="126">
        <v>3040000.0</v>
      </c>
      <c r="D7" s="127" t="s">
        <v>250</v>
      </c>
      <c r="E7" s="126">
        <v>1000000.0</v>
      </c>
      <c r="G7" s="38"/>
      <c r="H7" s="128" t="s">
        <v>251</v>
      </c>
      <c r="I7" s="119">
        <v>3.0</v>
      </c>
      <c r="J7" s="38"/>
      <c r="K7" s="128" t="s">
        <v>251</v>
      </c>
      <c r="L7" s="120">
        <v>2.0</v>
      </c>
      <c r="N7" s="121" t="s">
        <v>54</v>
      </c>
      <c r="O7" s="122">
        <f>sum(I11:I16)</f>
        <v>18</v>
      </c>
      <c r="P7" s="38"/>
      <c r="Q7" s="123">
        <v>0.18</v>
      </c>
      <c r="R7" s="124">
        <f t="shared" si="1"/>
        <v>180000</v>
      </c>
    </row>
    <row r="8">
      <c r="B8" s="125" t="s">
        <v>252</v>
      </c>
      <c r="C8" s="129">
        <f>sum(C6:C7)</f>
        <v>5110000</v>
      </c>
      <c r="D8" s="127" t="s">
        <v>253</v>
      </c>
      <c r="E8" s="126">
        <v>250000.0</v>
      </c>
      <c r="G8" s="38"/>
      <c r="H8" s="128" t="s">
        <v>254</v>
      </c>
      <c r="I8" s="119">
        <v>3.0</v>
      </c>
      <c r="J8" s="38"/>
      <c r="K8" s="128" t="s">
        <v>254</v>
      </c>
      <c r="L8" s="120">
        <v>3.0</v>
      </c>
      <c r="N8" s="121" t="s">
        <v>25</v>
      </c>
      <c r="O8" s="122">
        <f>SUM(L11:L16)</f>
        <v>16</v>
      </c>
      <c r="P8" s="38"/>
      <c r="Q8" s="123">
        <v>0.16</v>
      </c>
      <c r="R8" s="124">
        <f t="shared" si="1"/>
        <v>160000</v>
      </c>
    </row>
    <row r="9">
      <c r="B9" s="130" t="s">
        <v>255</v>
      </c>
      <c r="C9" s="131">
        <f>(C8-E9)</f>
        <v>476675</v>
      </c>
      <c r="D9" s="127" t="s">
        <v>23</v>
      </c>
      <c r="E9" s="129">
        <f>sum(E6:E8)</f>
        <v>4633325</v>
      </c>
      <c r="G9" s="38"/>
      <c r="H9" s="128" t="s">
        <v>256</v>
      </c>
      <c r="I9" s="119">
        <v>3.0</v>
      </c>
      <c r="J9" s="38"/>
      <c r="K9" s="128" t="s">
        <v>256</v>
      </c>
      <c r="L9" s="120">
        <v>3.0</v>
      </c>
      <c r="N9" s="121" t="s">
        <v>90</v>
      </c>
      <c r="O9" s="122">
        <f>SUM(L17:L22)</f>
        <v>15</v>
      </c>
      <c r="P9" s="38"/>
      <c r="Q9" s="123">
        <v>0.15</v>
      </c>
      <c r="R9" s="124">
        <f t="shared" si="1"/>
        <v>150000</v>
      </c>
    </row>
    <row r="10">
      <c r="G10" s="39"/>
      <c r="H10" s="128" t="s">
        <v>257</v>
      </c>
      <c r="I10" s="119">
        <v>2.0</v>
      </c>
      <c r="J10" s="39"/>
      <c r="K10" s="128" t="s">
        <v>257</v>
      </c>
      <c r="L10" s="120">
        <v>3.0</v>
      </c>
      <c r="N10" s="121" t="s">
        <v>43</v>
      </c>
      <c r="O10" s="122">
        <f>SUM(I17:I22)</f>
        <v>18</v>
      </c>
      <c r="P10" s="39"/>
      <c r="Q10" s="123">
        <v>0.18</v>
      </c>
      <c r="R10" s="124">
        <f t="shared" si="1"/>
        <v>180000</v>
      </c>
    </row>
    <row r="11">
      <c r="G11" s="132" t="s">
        <v>54</v>
      </c>
      <c r="H11" s="133" t="s">
        <v>246</v>
      </c>
      <c r="I11" s="134">
        <v>3.0</v>
      </c>
      <c r="J11" s="132" t="s">
        <v>25</v>
      </c>
      <c r="K11" s="133" t="s">
        <v>246</v>
      </c>
      <c r="L11" s="135">
        <v>3.0</v>
      </c>
      <c r="N11" s="136" t="s">
        <v>104</v>
      </c>
      <c r="O11" s="122">
        <f>SUM(O5:O10)</f>
        <v>100</v>
      </c>
      <c r="P11" s="137"/>
      <c r="Q11" s="138" t="s">
        <v>258</v>
      </c>
      <c r="R11" s="139">
        <f>SUM(R5:R10)</f>
        <v>1000000</v>
      </c>
    </row>
    <row r="12">
      <c r="G12" s="38"/>
      <c r="H12" s="133" t="s">
        <v>89</v>
      </c>
      <c r="I12" s="134">
        <v>3.0</v>
      </c>
      <c r="J12" s="38"/>
      <c r="K12" s="133" t="s">
        <v>89</v>
      </c>
      <c r="L12" s="135">
        <v>3.0</v>
      </c>
      <c r="N12" s="140"/>
      <c r="O12" s="141"/>
      <c r="P12" s="142"/>
      <c r="Q12" s="142"/>
      <c r="R12" s="140"/>
    </row>
    <row r="13">
      <c r="B13" s="143"/>
      <c r="C13" s="144"/>
      <c r="D13" s="145"/>
      <c r="E13" s="144"/>
      <c r="G13" s="38"/>
      <c r="H13" s="146" t="s">
        <v>251</v>
      </c>
      <c r="I13" s="134">
        <v>3.0</v>
      </c>
      <c r="J13" s="38"/>
      <c r="K13" s="146" t="s">
        <v>251</v>
      </c>
      <c r="L13" s="135">
        <v>2.0</v>
      </c>
      <c r="N13" s="140"/>
      <c r="O13" s="147"/>
      <c r="P13" s="148"/>
      <c r="Q13" s="148"/>
      <c r="R13" s="140"/>
    </row>
    <row r="14">
      <c r="B14" s="143"/>
      <c r="C14" s="143"/>
      <c r="D14" s="143"/>
      <c r="E14" s="143"/>
      <c r="G14" s="38"/>
      <c r="H14" s="146" t="s">
        <v>254</v>
      </c>
      <c r="I14" s="134">
        <v>3.0</v>
      </c>
      <c r="J14" s="38"/>
      <c r="K14" s="146" t="s">
        <v>254</v>
      </c>
      <c r="L14" s="135">
        <v>3.0</v>
      </c>
      <c r="N14" s="140"/>
      <c r="O14" s="147"/>
      <c r="P14" s="148"/>
      <c r="Q14" s="148"/>
      <c r="R14" s="140"/>
    </row>
    <row r="15">
      <c r="B15" s="143"/>
      <c r="C15" s="143"/>
      <c r="D15" s="143"/>
      <c r="E15" s="143"/>
      <c r="G15" s="38"/>
      <c r="H15" s="146" t="s">
        <v>256</v>
      </c>
      <c r="I15" s="134">
        <v>3.0</v>
      </c>
      <c r="J15" s="38"/>
      <c r="K15" s="146" t="s">
        <v>256</v>
      </c>
      <c r="L15" s="135">
        <v>3.0</v>
      </c>
      <c r="N15" s="140"/>
      <c r="O15" s="147"/>
      <c r="P15" s="148"/>
      <c r="Q15" s="148"/>
      <c r="R15" s="140"/>
    </row>
    <row r="16">
      <c r="B16" s="143"/>
      <c r="C16" s="143"/>
      <c r="D16" s="143"/>
      <c r="E16" s="143"/>
      <c r="G16" s="39"/>
      <c r="H16" s="146" t="s">
        <v>257</v>
      </c>
      <c r="I16" s="134">
        <v>3.0</v>
      </c>
      <c r="J16" s="39"/>
      <c r="K16" s="146" t="s">
        <v>257</v>
      </c>
      <c r="L16" s="135">
        <v>2.0</v>
      </c>
      <c r="N16" s="140"/>
      <c r="O16" s="147"/>
      <c r="P16" s="148"/>
      <c r="Q16" s="148"/>
      <c r="R16" s="140"/>
    </row>
    <row r="17">
      <c r="B17" s="143"/>
      <c r="C17" s="143"/>
      <c r="D17" s="143"/>
      <c r="E17" s="143"/>
      <c r="G17" s="117" t="s">
        <v>43</v>
      </c>
      <c r="H17" s="118" t="s">
        <v>246</v>
      </c>
      <c r="I17" s="119">
        <v>3.0</v>
      </c>
      <c r="J17" s="117" t="s">
        <v>90</v>
      </c>
      <c r="K17" s="118" t="s">
        <v>246</v>
      </c>
      <c r="L17" s="120">
        <v>2.0</v>
      </c>
      <c r="N17" s="140"/>
      <c r="O17" s="141"/>
      <c r="P17" s="142"/>
      <c r="Q17" s="142"/>
      <c r="R17" s="140"/>
    </row>
    <row r="18">
      <c r="B18" s="143"/>
      <c r="C18" s="143"/>
      <c r="D18" s="143"/>
      <c r="E18" s="143"/>
      <c r="G18" s="38"/>
      <c r="H18" s="118" t="s">
        <v>89</v>
      </c>
      <c r="I18" s="119">
        <v>3.0</v>
      </c>
      <c r="J18" s="38"/>
      <c r="K18" s="118" t="s">
        <v>89</v>
      </c>
      <c r="L18" s="120">
        <v>3.0</v>
      </c>
      <c r="N18" s="140"/>
      <c r="O18" s="141"/>
      <c r="P18" s="142"/>
      <c r="Q18" s="142"/>
      <c r="R18" s="140"/>
    </row>
    <row r="19">
      <c r="B19" s="143"/>
      <c r="C19" s="143"/>
      <c r="D19" s="143"/>
      <c r="E19" s="143"/>
      <c r="G19" s="38"/>
      <c r="H19" s="128" t="s">
        <v>251</v>
      </c>
      <c r="I19" s="119">
        <v>3.0</v>
      </c>
      <c r="J19" s="38"/>
      <c r="K19" s="128" t="s">
        <v>251</v>
      </c>
      <c r="L19" s="120">
        <v>3.0</v>
      </c>
      <c r="N19" s="140"/>
      <c r="O19" s="147"/>
      <c r="P19" s="148"/>
      <c r="Q19" s="148"/>
      <c r="R19" s="140"/>
    </row>
    <row r="20">
      <c r="G20" s="38"/>
      <c r="H20" s="128" t="s">
        <v>254</v>
      </c>
      <c r="I20" s="119">
        <v>3.0</v>
      </c>
      <c r="J20" s="38"/>
      <c r="K20" s="128" t="s">
        <v>254</v>
      </c>
      <c r="L20" s="120">
        <v>2.0</v>
      </c>
      <c r="N20" s="140"/>
      <c r="O20" s="147"/>
      <c r="P20" s="148"/>
      <c r="Q20" s="148"/>
      <c r="R20" s="140"/>
    </row>
    <row r="21">
      <c r="G21" s="38"/>
      <c r="H21" s="128" t="s">
        <v>256</v>
      </c>
      <c r="I21" s="119">
        <v>3.0</v>
      </c>
      <c r="J21" s="38"/>
      <c r="K21" s="128" t="s">
        <v>256</v>
      </c>
      <c r="L21" s="120">
        <v>2.0</v>
      </c>
      <c r="N21" s="140"/>
      <c r="O21" s="147"/>
      <c r="P21" s="148"/>
      <c r="Q21" s="148"/>
      <c r="R21" s="140"/>
    </row>
    <row r="22">
      <c r="G22" s="39"/>
      <c r="H22" s="128" t="s">
        <v>257</v>
      </c>
      <c r="I22" s="119">
        <v>3.0</v>
      </c>
      <c r="J22" s="39"/>
      <c r="K22" s="128" t="s">
        <v>257</v>
      </c>
      <c r="L22" s="120">
        <v>3.0</v>
      </c>
      <c r="N22" s="140"/>
      <c r="O22" s="147"/>
      <c r="P22" s="148"/>
      <c r="Q22" s="148"/>
      <c r="R22" s="140"/>
    </row>
  </sheetData>
  <mergeCells count="15">
    <mergeCell ref="N3:R3"/>
    <mergeCell ref="P4:P10"/>
    <mergeCell ref="G5:G10"/>
    <mergeCell ref="J5:J10"/>
    <mergeCell ref="G11:G16"/>
    <mergeCell ref="J11:J16"/>
    <mergeCell ref="G17:G22"/>
    <mergeCell ref="J17:J22"/>
    <mergeCell ref="B2:E2"/>
    <mergeCell ref="G2:L2"/>
    <mergeCell ref="N2:R2"/>
    <mergeCell ref="B3:E3"/>
    <mergeCell ref="G3:L4"/>
    <mergeCell ref="B4:C5"/>
    <mergeCell ref="D4:E5"/>
  </mergeCell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8.25"/>
    <col customWidth="1" min="2" max="2" width="13.0"/>
    <col customWidth="1" min="3" max="3" width="27.13"/>
    <col customWidth="1" min="4" max="4" width="21.0"/>
    <col customWidth="1" min="5" max="5" width="26.38"/>
    <col customWidth="1" min="8" max="8" width="21.88"/>
    <col customWidth="1" min="9" max="9" width="21.5"/>
    <col customWidth="1" min="10" max="10" width="21.63"/>
    <col customWidth="1" min="11" max="11" width="18.25"/>
  </cols>
  <sheetData>
    <row r="2">
      <c r="B2" s="107" t="s">
        <v>259</v>
      </c>
      <c r="C2" s="2"/>
      <c r="D2" s="2"/>
      <c r="E2" s="3"/>
      <c r="H2" s="149"/>
    </row>
    <row r="3">
      <c r="B3" s="150" t="s">
        <v>1</v>
      </c>
      <c r="C3" s="2"/>
      <c r="D3" s="2"/>
      <c r="E3" s="3"/>
      <c r="H3" s="151"/>
    </row>
    <row r="4">
      <c r="B4" s="152" t="s">
        <v>260</v>
      </c>
      <c r="C4" s="3"/>
      <c r="D4" s="153"/>
      <c r="E4" s="153">
        <f>'Laporan RugiLaba'!C9</f>
        <v>476675</v>
      </c>
    </row>
    <row r="5">
      <c r="B5" s="154" t="s">
        <v>133</v>
      </c>
      <c r="C5" s="154" t="s">
        <v>261</v>
      </c>
      <c r="D5" s="154" t="s">
        <v>262</v>
      </c>
      <c r="E5" s="154" t="s">
        <v>263</v>
      </c>
      <c r="G5" s="155" t="s">
        <v>133</v>
      </c>
      <c r="H5" s="155" t="s">
        <v>264</v>
      </c>
      <c r="I5" s="155" t="s">
        <v>265</v>
      </c>
      <c r="J5" s="155" t="s">
        <v>266</v>
      </c>
      <c r="K5" s="155" t="s">
        <v>267</v>
      </c>
    </row>
    <row r="6">
      <c r="B6" s="125" t="s">
        <v>3</v>
      </c>
      <c r="C6" s="70">
        <v>397800.0</v>
      </c>
      <c r="D6" s="156">
        <f t="shared" ref="D6:D11" si="1">(C6/$C$12)</f>
        <v>0.1175766443</v>
      </c>
      <c r="E6" s="157">
        <f t="shared" ref="E6:E11" si="2">D6*$E$4</f>
        <v>56045.84691</v>
      </c>
      <c r="G6" s="125" t="s">
        <v>3</v>
      </c>
      <c r="H6" s="158">
        <v>397800.0</v>
      </c>
      <c r="I6" s="158">
        <v>170000.0</v>
      </c>
      <c r="J6" s="159">
        <f t="shared" ref="J6:J11" si="3">E6</f>
        <v>56045.84691</v>
      </c>
      <c r="K6" s="160">
        <f t="shared" ref="K6:K11" si="4">SUM(H6:J6)</f>
        <v>623845.8469</v>
      </c>
      <c r="L6" s="161"/>
    </row>
    <row r="7">
      <c r="B7" s="125" t="s">
        <v>76</v>
      </c>
      <c r="C7" s="70">
        <v>329860.0</v>
      </c>
      <c r="D7" s="156">
        <f t="shared" si="1"/>
        <v>0.09749580664</v>
      </c>
      <c r="E7" s="157">
        <f t="shared" si="2"/>
        <v>46473.81363</v>
      </c>
      <c r="G7" s="125" t="s">
        <v>76</v>
      </c>
      <c r="H7" s="158">
        <v>329860.0</v>
      </c>
      <c r="I7" s="158">
        <v>160000.0</v>
      </c>
      <c r="J7" s="159">
        <f t="shared" si="3"/>
        <v>46473.81363</v>
      </c>
      <c r="K7" s="160">
        <f t="shared" si="4"/>
        <v>536333.8136</v>
      </c>
    </row>
    <row r="8">
      <c r="B8" s="125" t="s">
        <v>54</v>
      </c>
      <c r="C8" s="70">
        <v>460935.0</v>
      </c>
      <c r="D8" s="156">
        <f t="shared" si="1"/>
        <v>0.1362372814</v>
      </c>
      <c r="E8" s="157">
        <f t="shared" si="2"/>
        <v>64940.9061</v>
      </c>
      <c r="G8" s="125" t="s">
        <v>54</v>
      </c>
      <c r="H8" s="158">
        <v>460935.0</v>
      </c>
      <c r="I8" s="158">
        <v>180000.0</v>
      </c>
      <c r="J8" s="159">
        <f t="shared" si="3"/>
        <v>64940.9061</v>
      </c>
      <c r="K8" s="160">
        <f t="shared" si="4"/>
        <v>705875.9061</v>
      </c>
    </row>
    <row r="9">
      <c r="B9" s="125" t="s">
        <v>25</v>
      </c>
      <c r="C9" s="70">
        <v>1109650.0</v>
      </c>
      <c r="D9" s="156">
        <f t="shared" si="1"/>
        <v>0.3279761773</v>
      </c>
      <c r="E9" s="157">
        <f t="shared" si="2"/>
        <v>156338.0443</v>
      </c>
      <c r="G9" s="125" t="s">
        <v>25</v>
      </c>
      <c r="H9" s="158">
        <v>1109650.0</v>
      </c>
      <c r="I9" s="158">
        <v>160000.0</v>
      </c>
      <c r="J9" s="159">
        <f t="shared" si="3"/>
        <v>156338.0443</v>
      </c>
      <c r="K9" s="160">
        <f t="shared" si="4"/>
        <v>1425988.044</v>
      </c>
    </row>
    <row r="10">
      <c r="B10" s="125" t="s">
        <v>90</v>
      </c>
      <c r="C10" s="70">
        <v>232250.0</v>
      </c>
      <c r="D10" s="156">
        <f t="shared" si="1"/>
        <v>0.06864548927</v>
      </c>
      <c r="E10" s="157">
        <f t="shared" si="2"/>
        <v>32721.5886</v>
      </c>
      <c r="G10" s="125" t="s">
        <v>90</v>
      </c>
      <c r="H10" s="158">
        <v>232250.0</v>
      </c>
      <c r="I10" s="158">
        <v>150000.0</v>
      </c>
      <c r="J10" s="159">
        <f t="shared" si="3"/>
        <v>32721.5886</v>
      </c>
      <c r="K10" s="160">
        <f t="shared" si="4"/>
        <v>414971.5886</v>
      </c>
    </row>
    <row r="11">
      <c r="B11" s="125" t="s">
        <v>43</v>
      </c>
      <c r="C11" s="70">
        <v>852830.0</v>
      </c>
      <c r="D11" s="156">
        <f t="shared" si="1"/>
        <v>0.2520686012</v>
      </c>
      <c r="E11" s="157">
        <f t="shared" si="2"/>
        <v>120154.8005</v>
      </c>
      <c r="G11" s="125" t="s">
        <v>43</v>
      </c>
      <c r="H11" s="158">
        <v>852830.0</v>
      </c>
      <c r="I11" s="158">
        <v>180000.0</v>
      </c>
      <c r="J11" s="159">
        <f t="shared" si="3"/>
        <v>120154.8005</v>
      </c>
      <c r="K11" s="160">
        <f t="shared" si="4"/>
        <v>1152984.8</v>
      </c>
    </row>
    <row r="12">
      <c r="B12" s="125" t="s">
        <v>104</v>
      </c>
      <c r="C12" s="70">
        <v>3383325.0</v>
      </c>
      <c r="D12" s="162">
        <f>SUM(D6:D11)</f>
        <v>1</v>
      </c>
      <c r="E12" s="70">
        <f>sum(E6:E11)</f>
        <v>476675</v>
      </c>
    </row>
  </sheetData>
  <mergeCells count="5">
    <mergeCell ref="B2:E2"/>
    <mergeCell ref="H2:K2"/>
    <mergeCell ref="B3:E3"/>
    <mergeCell ref="H3:K3"/>
    <mergeCell ref="B4:C4"/>
  </mergeCells>
  <drawing r:id="rId1"/>
</worksheet>
</file>